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213"/>
  <workbookPr defaultThemeVersion="166925"/>
  <mc:AlternateContent xmlns:mc="http://schemas.openxmlformats.org/markup-compatibility/2006">
    <mc:Choice Requires="x15">
      <x15ac:absPath xmlns:x15ac="http://schemas.microsoft.com/office/spreadsheetml/2010/11/ac" url="/Users/anna/Dropbox (Rede Rio Doce Mar)/00-NAIR/01-ASSESSORIA_POLITICO_INSTITUCIONAL/19_Matriz Impacto/Finais/"/>
    </mc:Choice>
  </mc:AlternateContent>
  <xr:revisionPtr revIDLastSave="0" documentId="13_ncr:1_{CA3C4533-C69F-1649-8BFB-4AAA31BD6839}" xr6:coauthVersionLast="46" xr6:coauthVersionMax="46" xr10:uidLastSave="{00000000-0000-0000-0000-000000000000}"/>
  <bookViews>
    <workbookView xWindow="28800" yWindow="-1980" windowWidth="25600" windowHeight="19980" tabRatio="777" activeTab="2" xr2:uid="{B4498D2C-05EA-064A-BB24-F03A0900C862}"/>
  </bookViews>
  <sheets>
    <sheet name="Agrupamento_Impactos_Marinho" sheetId="5" r:id="rId1"/>
    <sheet name="MATRIZ  - cálculo" sheetId="1" r:id="rId2"/>
    <sheet name="MATRIZ  - resultado" sheetId="4" r:id="rId3"/>
    <sheet name="Análise" sheetId="6" r:id="rId4"/>
    <sheet name="Gráficos" sheetId="7" r:id="rId5"/>
  </sheets>
  <definedNames>
    <definedName name="_xlnm._FilterDatabase" localSheetId="1" hidden="1">'MATRIZ  - cálculo'!$A$1:$Q$94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7" i="6" l="1"/>
  <c r="C6" i="6"/>
  <c r="P6" i="6" s="1"/>
  <c r="O27" i="6"/>
  <c r="O26" i="6"/>
  <c r="O25" i="6"/>
  <c r="O23" i="6"/>
  <c r="O22" i="6"/>
  <c r="O21" i="6"/>
  <c r="O19" i="6"/>
  <c r="O18" i="6"/>
  <c r="O17" i="6"/>
  <c r="O15" i="6"/>
  <c r="O14" i="6"/>
  <c r="O13" i="6"/>
  <c r="O11" i="6"/>
  <c r="O10" i="6"/>
  <c r="O9" i="6"/>
  <c r="O7" i="6"/>
  <c r="O6" i="6"/>
  <c r="O5" i="6"/>
  <c r="N27" i="6"/>
  <c r="N26" i="6"/>
  <c r="N25" i="6"/>
  <c r="N23" i="6"/>
  <c r="N22" i="6"/>
  <c r="N21" i="6"/>
  <c r="N17" i="6"/>
  <c r="N19" i="6"/>
  <c r="N18" i="6"/>
  <c r="N15" i="6"/>
  <c r="N14" i="6"/>
  <c r="N13" i="6"/>
  <c r="N11" i="6"/>
  <c r="N10" i="6"/>
  <c r="N9" i="6"/>
  <c r="N7" i="6"/>
  <c r="N6" i="6"/>
  <c r="N5" i="6"/>
  <c r="M27" i="6"/>
  <c r="M25" i="6"/>
  <c r="M26" i="6"/>
  <c r="M23" i="6"/>
  <c r="M22" i="6"/>
  <c r="M21" i="6"/>
  <c r="M19" i="6"/>
  <c r="M18" i="6"/>
  <c r="M17" i="6"/>
  <c r="M15" i="6"/>
  <c r="M14" i="6"/>
  <c r="M13" i="6"/>
  <c r="M11" i="6"/>
  <c r="M10" i="6"/>
  <c r="M9" i="6"/>
  <c r="M7" i="6"/>
  <c r="M6" i="6"/>
  <c r="M5" i="6"/>
  <c r="L19" i="6"/>
  <c r="L18" i="6"/>
  <c r="L17" i="6"/>
  <c r="L15" i="6"/>
  <c r="L14" i="6"/>
  <c r="L13" i="6"/>
  <c r="L11" i="6"/>
  <c r="L10" i="6"/>
  <c r="L27" i="6"/>
  <c r="L26" i="6"/>
  <c r="L25" i="6"/>
  <c r="L23" i="6"/>
  <c r="L22" i="6"/>
  <c r="L21" i="6"/>
  <c r="L9" i="6"/>
  <c r="L7" i="6"/>
  <c r="L6" i="6"/>
  <c r="L5" i="6"/>
  <c r="K27" i="6"/>
  <c r="K26" i="6"/>
  <c r="K25" i="6"/>
  <c r="K23" i="6"/>
  <c r="K22" i="6"/>
  <c r="K21" i="6"/>
  <c r="K19" i="6"/>
  <c r="K18" i="6"/>
  <c r="K17" i="6"/>
  <c r="K15" i="6"/>
  <c r="K14" i="6"/>
  <c r="K13" i="6"/>
  <c r="K11" i="6"/>
  <c r="K10" i="6"/>
  <c r="K9" i="6"/>
  <c r="K7" i="6"/>
  <c r="K6" i="6"/>
  <c r="K5" i="6"/>
  <c r="J27" i="6"/>
  <c r="J26" i="6"/>
  <c r="J25" i="6"/>
  <c r="J23" i="6"/>
  <c r="J22" i="6"/>
  <c r="J21" i="6"/>
  <c r="J19" i="6"/>
  <c r="J18" i="6"/>
  <c r="J17" i="6"/>
  <c r="J15" i="6"/>
  <c r="J14" i="6"/>
  <c r="J13" i="6"/>
  <c r="J11" i="6"/>
  <c r="J10" i="6"/>
  <c r="J9" i="6"/>
  <c r="J7" i="6"/>
  <c r="J6" i="6"/>
  <c r="J5" i="6"/>
  <c r="I27" i="6"/>
  <c r="I26" i="6"/>
  <c r="I25" i="6"/>
  <c r="I23" i="6"/>
  <c r="I22" i="6"/>
  <c r="I21" i="6"/>
  <c r="I17" i="6"/>
  <c r="I19" i="6"/>
  <c r="I18" i="6"/>
  <c r="I14" i="6"/>
  <c r="I13" i="6"/>
  <c r="I15" i="6"/>
  <c r="I11" i="6"/>
  <c r="I10" i="6"/>
  <c r="I9" i="6"/>
  <c r="I7" i="6"/>
  <c r="I6" i="6"/>
  <c r="I5" i="6"/>
  <c r="H27" i="6"/>
  <c r="H26" i="6"/>
  <c r="H25" i="6"/>
  <c r="H23" i="6"/>
  <c r="H22" i="6"/>
  <c r="H21" i="6"/>
  <c r="H19" i="6"/>
  <c r="H18" i="6"/>
  <c r="H17" i="6"/>
  <c r="H15" i="6"/>
  <c r="H14" i="6"/>
  <c r="H13" i="6"/>
  <c r="H11" i="6"/>
  <c r="H10" i="6"/>
  <c r="H9" i="6"/>
  <c r="H7" i="6"/>
  <c r="H6" i="6"/>
  <c r="H5" i="6"/>
  <c r="G27" i="6"/>
  <c r="G26" i="6"/>
  <c r="G25" i="6"/>
  <c r="G23" i="6"/>
  <c r="G22" i="6"/>
  <c r="G21" i="6"/>
  <c r="G19" i="6"/>
  <c r="G18" i="6"/>
  <c r="G17" i="6"/>
  <c r="G15" i="6"/>
  <c r="G14" i="6"/>
  <c r="G13" i="6"/>
  <c r="G11" i="6"/>
  <c r="G10" i="6"/>
  <c r="G9" i="6"/>
  <c r="G7" i="6"/>
  <c r="G6" i="6"/>
  <c r="G5" i="6"/>
  <c r="F27" i="6"/>
  <c r="F26" i="6"/>
  <c r="F25" i="6"/>
  <c r="F23" i="6"/>
  <c r="F22" i="6"/>
  <c r="F21" i="6"/>
  <c r="F19" i="6"/>
  <c r="F18" i="6"/>
  <c r="F17" i="6"/>
  <c r="F15" i="6"/>
  <c r="F14" i="6"/>
  <c r="F13" i="6"/>
  <c r="F11" i="6"/>
  <c r="F10" i="6"/>
  <c r="F9" i="6"/>
  <c r="F7" i="6"/>
  <c r="F6" i="6"/>
  <c r="F5" i="6"/>
  <c r="E27" i="6"/>
  <c r="E26" i="6"/>
  <c r="E25" i="6"/>
  <c r="E23" i="6"/>
  <c r="E22" i="6"/>
  <c r="E21" i="6"/>
  <c r="E19" i="6"/>
  <c r="E18" i="6"/>
  <c r="E17" i="6"/>
  <c r="E15" i="6"/>
  <c r="E14" i="6"/>
  <c r="E13" i="6"/>
  <c r="E11" i="6"/>
  <c r="E10" i="6"/>
  <c r="E9" i="6"/>
  <c r="E7" i="6"/>
  <c r="E6" i="6"/>
  <c r="E5" i="6"/>
  <c r="D27" i="6"/>
  <c r="D26" i="6"/>
  <c r="D25" i="6"/>
  <c r="D23" i="6"/>
  <c r="D22" i="6"/>
  <c r="D21" i="6"/>
  <c r="D19" i="6"/>
  <c r="D18" i="6"/>
  <c r="D17" i="6"/>
  <c r="D15" i="6"/>
  <c r="D14" i="6"/>
  <c r="D13" i="6"/>
  <c r="D9" i="6"/>
  <c r="D11" i="6"/>
  <c r="D10" i="6"/>
  <c r="D7" i="6"/>
  <c r="D6" i="6"/>
  <c r="D5" i="6"/>
  <c r="C27" i="6"/>
  <c r="C26" i="6"/>
  <c r="C25" i="6"/>
  <c r="P25" i="6" s="1"/>
  <c r="C23" i="6"/>
  <c r="P23" i="6" s="1"/>
  <c r="C22" i="6"/>
  <c r="C21" i="6"/>
  <c r="C17" i="6"/>
  <c r="P17" i="6" s="1"/>
  <c r="C19" i="6"/>
  <c r="P19" i="6" s="1"/>
  <c r="C18" i="6"/>
  <c r="C15" i="6"/>
  <c r="C14" i="6"/>
  <c r="P14" i="6" s="1"/>
  <c r="C13" i="6"/>
  <c r="P13" i="6" s="1"/>
  <c r="C11" i="6"/>
  <c r="C10" i="6"/>
  <c r="C9" i="6"/>
  <c r="P9" i="6" s="1"/>
  <c r="C5" i="6"/>
  <c r="P5" i="6" s="1"/>
  <c r="P26" i="6" l="1"/>
  <c r="P10" i="6"/>
  <c r="P15" i="6"/>
  <c r="P21" i="6"/>
  <c r="P11" i="6"/>
  <c r="P18" i="6"/>
  <c r="P22" i="6"/>
  <c r="P27" i="6"/>
  <c r="P7" i="6"/>
  <c r="D1" i="6"/>
  <c r="H3" i="4" l="1"/>
  <c r="I3" i="4"/>
  <c r="J3" i="4"/>
  <c r="K3" i="4"/>
  <c r="L3" i="4"/>
  <c r="M3" i="4"/>
  <c r="N3" i="4"/>
  <c r="O3" i="4"/>
  <c r="P3" i="4"/>
  <c r="Q3" i="4"/>
  <c r="I4" i="4"/>
  <c r="J4" i="1"/>
  <c r="J4" i="4" s="1"/>
  <c r="K4" i="4"/>
  <c r="L4" i="1"/>
  <c r="L4" i="4" s="1"/>
  <c r="M4" i="1"/>
  <c r="M4" i="4" s="1"/>
  <c r="N4" i="4"/>
  <c r="O4" i="4"/>
  <c r="P4" i="4"/>
  <c r="Q4" i="4"/>
  <c r="I5" i="4"/>
  <c r="J5" i="4"/>
  <c r="K5" i="4"/>
  <c r="L5" i="4"/>
  <c r="M5" i="4"/>
  <c r="N5" i="4"/>
  <c r="O5" i="4"/>
  <c r="P5" i="4"/>
  <c r="Q5" i="4"/>
  <c r="I18" i="1"/>
  <c r="I6" i="4" s="1"/>
  <c r="J18" i="1"/>
  <c r="J6" i="4" s="1"/>
  <c r="K18" i="1"/>
  <c r="K6" i="4" s="1"/>
  <c r="L18" i="1"/>
  <c r="L6" i="4" s="1"/>
  <c r="M6" i="4"/>
  <c r="N6" i="4"/>
  <c r="O6" i="4"/>
  <c r="P6" i="4"/>
  <c r="Q6" i="4"/>
  <c r="I7" i="4"/>
  <c r="J25" i="1"/>
  <c r="J7" i="4" s="1"/>
  <c r="K25" i="1"/>
  <c r="K7" i="4" s="1"/>
  <c r="L7" i="4"/>
  <c r="M7" i="4"/>
  <c r="N7" i="4"/>
  <c r="O7" i="4"/>
  <c r="P7" i="4"/>
  <c r="Q7" i="4"/>
  <c r="I8" i="4"/>
  <c r="J8" i="4"/>
  <c r="K8" i="4"/>
  <c r="L32" i="1"/>
  <c r="L8" i="4" s="1"/>
  <c r="M8" i="4"/>
  <c r="N8" i="4"/>
  <c r="O8" i="4"/>
  <c r="P8" i="4"/>
  <c r="Q8" i="4"/>
  <c r="I9" i="4"/>
  <c r="J39" i="1"/>
  <c r="J9" i="4" s="1"/>
  <c r="K9" i="4"/>
  <c r="L39" i="1"/>
  <c r="L9" i="4" s="1"/>
  <c r="M39" i="1"/>
  <c r="M9" i="4" s="1"/>
  <c r="N39" i="1"/>
  <c r="N9" i="4" s="1"/>
  <c r="O39" i="1"/>
  <c r="O9" i="4" s="1"/>
  <c r="P39" i="1"/>
  <c r="P9" i="4" s="1"/>
  <c r="Q39" i="1"/>
  <c r="Q9" i="4" s="1"/>
  <c r="I10" i="4"/>
  <c r="J10" i="4"/>
  <c r="K10" i="4"/>
  <c r="L10" i="4"/>
  <c r="M10" i="4"/>
  <c r="N46" i="1"/>
  <c r="N10" i="4" s="1"/>
  <c r="O10" i="4"/>
  <c r="P10" i="4"/>
  <c r="Q10" i="4"/>
  <c r="I53" i="1"/>
  <c r="I11" i="4" s="1"/>
  <c r="J11" i="4"/>
  <c r="K11" i="4"/>
  <c r="L11" i="4"/>
  <c r="M11" i="4"/>
  <c r="N11" i="4"/>
  <c r="O11" i="4"/>
  <c r="P11" i="4"/>
  <c r="Q11" i="4"/>
  <c r="J60" i="1"/>
  <c r="J12" i="4" s="1"/>
  <c r="K60" i="1"/>
  <c r="K12" i="4" s="1"/>
  <c r="L60" i="1"/>
  <c r="L12" i="4" s="1"/>
  <c r="M60" i="1"/>
  <c r="M12" i="4" s="1"/>
  <c r="N60" i="1"/>
  <c r="N12" i="4" s="1"/>
  <c r="O60" i="1"/>
  <c r="O12" i="4" s="1"/>
  <c r="P60" i="1"/>
  <c r="P12" i="4" s="1"/>
  <c r="Q60" i="1"/>
  <c r="Q12" i="4" s="1"/>
  <c r="I67" i="1"/>
  <c r="I13" i="4" s="1"/>
  <c r="J67" i="1"/>
  <c r="J13" i="4" s="1"/>
  <c r="K67" i="1"/>
  <c r="K13" i="4" s="1"/>
  <c r="L13" i="4"/>
  <c r="M67" i="1"/>
  <c r="M13" i="4" s="1"/>
  <c r="N67" i="1"/>
  <c r="N13" i="4" s="1"/>
  <c r="O67" i="1"/>
  <c r="O13" i="4" s="1"/>
  <c r="P67" i="1"/>
  <c r="P13" i="4" s="1"/>
  <c r="Q67" i="1"/>
  <c r="Q13" i="4" s="1"/>
  <c r="I14" i="4"/>
  <c r="J14" i="4"/>
  <c r="K14" i="4"/>
  <c r="L14" i="4"/>
  <c r="M14" i="4"/>
  <c r="N14" i="4"/>
  <c r="O74" i="1"/>
  <c r="O14" i="4" s="1"/>
  <c r="P14" i="4"/>
  <c r="Q14" i="4"/>
  <c r="I15" i="4"/>
  <c r="J15" i="4"/>
  <c r="K15" i="4"/>
  <c r="L15" i="4"/>
  <c r="M81" i="1"/>
  <c r="M15" i="4" s="1"/>
  <c r="N81" i="1"/>
  <c r="N15" i="4" s="1"/>
  <c r="O81" i="1"/>
  <c r="O15" i="4" s="1"/>
  <c r="P15" i="4"/>
  <c r="Q15" i="4"/>
  <c r="I16" i="4"/>
  <c r="J16" i="4"/>
  <c r="K16" i="4"/>
  <c r="L16" i="4"/>
  <c r="M88" i="1"/>
  <c r="M16" i="4" s="1"/>
  <c r="N88" i="1"/>
  <c r="N16" i="4" s="1"/>
  <c r="O88" i="1"/>
  <c r="O16" i="4" s="1"/>
  <c r="P88" i="1"/>
  <c r="P16" i="4" s="1"/>
  <c r="Q16" i="4"/>
  <c r="E3" i="4" l="1"/>
  <c r="F3" i="4"/>
  <c r="G3" i="4"/>
  <c r="D3" i="4"/>
  <c r="H4" i="1"/>
  <c r="H4" i="4" s="1"/>
  <c r="H5" i="4"/>
  <c r="H18" i="1"/>
  <c r="H6" i="4" s="1"/>
  <c r="H7" i="4"/>
  <c r="H8" i="4"/>
  <c r="H39" i="1"/>
  <c r="H9" i="4" s="1"/>
  <c r="H10" i="4"/>
  <c r="H53" i="1"/>
  <c r="H11" i="4" s="1"/>
  <c r="H67" i="1"/>
  <c r="H13" i="4" s="1"/>
  <c r="H14" i="4"/>
  <c r="H15" i="4"/>
  <c r="H16" i="4"/>
  <c r="A4" i="4"/>
  <c r="A6" i="4"/>
  <c r="A7" i="4"/>
  <c r="A9" i="4"/>
  <c r="A12" i="4"/>
  <c r="A13" i="4"/>
  <c r="A14" i="4"/>
  <c r="A15" i="4"/>
  <c r="A16" i="4"/>
  <c r="B5" i="4"/>
  <c r="C5" i="4"/>
  <c r="B6" i="4"/>
  <c r="C6" i="4"/>
  <c r="B7" i="4"/>
  <c r="C7" i="4"/>
  <c r="B8" i="4"/>
  <c r="C8" i="4"/>
  <c r="B9" i="4"/>
  <c r="C9" i="4"/>
  <c r="B10" i="4"/>
  <c r="C10" i="4"/>
  <c r="B11" i="4"/>
  <c r="C11" i="4"/>
  <c r="B12" i="4"/>
  <c r="C12" i="4"/>
  <c r="B13" i="4"/>
  <c r="C13" i="4"/>
  <c r="B14" i="4"/>
  <c r="C14" i="4"/>
  <c r="B15" i="4"/>
  <c r="C15" i="4"/>
  <c r="B16" i="4"/>
  <c r="C16" i="4"/>
  <c r="C4" i="4"/>
  <c r="B4" i="4"/>
  <c r="G16" i="4"/>
  <c r="F16" i="4"/>
  <c r="E16" i="4"/>
  <c r="D16" i="4"/>
  <c r="G15" i="4"/>
  <c r="F15" i="4"/>
  <c r="E15" i="4"/>
  <c r="D15" i="4"/>
  <c r="G14" i="4"/>
  <c r="F14" i="4"/>
  <c r="E14" i="4"/>
  <c r="D14" i="4"/>
  <c r="G67" i="1"/>
  <c r="G13" i="4" s="1"/>
  <c r="F13" i="4"/>
  <c r="E13" i="4"/>
  <c r="D13" i="4"/>
  <c r="G53" i="1"/>
  <c r="G11" i="4" s="1"/>
  <c r="F11" i="4"/>
  <c r="E11" i="4"/>
  <c r="D53" i="1"/>
  <c r="D11" i="4" s="1"/>
  <c r="G10" i="4"/>
  <c r="F10" i="4"/>
  <c r="E46" i="1"/>
  <c r="E10" i="4" s="1"/>
  <c r="D46" i="1"/>
  <c r="D10" i="4" s="1"/>
  <c r="G39" i="1"/>
  <c r="G9" i="4" s="1"/>
  <c r="F9" i="4"/>
  <c r="E39" i="1"/>
  <c r="E9" i="4" s="1"/>
  <c r="D39" i="1"/>
  <c r="D9" i="4" s="1"/>
  <c r="G8" i="4"/>
  <c r="F8" i="4"/>
  <c r="E32" i="1"/>
  <c r="E8" i="4" s="1"/>
  <c r="D8" i="4"/>
  <c r="G7" i="4"/>
  <c r="F7" i="4"/>
  <c r="E25" i="1"/>
  <c r="E7" i="4" s="1"/>
  <c r="D7" i="4"/>
  <c r="G18" i="1"/>
  <c r="G6" i="4" s="1"/>
  <c r="F18" i="1"/>
  <c r="F6" i="4" s="1"/>
  <c r="E18" i="1"/>
  <c r="E6" i="4" s="1"/>
  <c r="D18" i="1"/>
  <c r="D6" i="4" s="1"/>
  <c r="G5" i="4"/>
  <c r="F5" i="4"/>
  <c r="E11" i="1"/>
  <c r="E5" i="4" s="1"/>
  <c r="D11" i="1"/>
  <c r="D5" i="4" s="1"/>
  <c r="E4" i="4"/>
  <c r="F4" i="4"/>
  <c r="G4" i="1"/>
  <c r="G4" i="4" s="1"/>
  <c r="D4" i="4"/>
  <c r="E12" i="4"/>
  <c r="H60" i="1"/>
  <c r="H12" i="4" s="1"/>
  <c r="G60" i="1"/>
  <c r="G12" i="4" s="1"/>
  <c r="D12" i="4"/>
  <c r="F60" i="1"/>
  <c r="F12" i="4" s="1"/>
  <c r="I60" i="1"/>
  <c r="I12" i="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CTEC 3</author>
  </authors>
  <commentList>
    <comment ref="D38" authorId="0" shapeId="0" xr:uid="{0B1F1BB5-3ADC-2B46-BBE4-B0467AF49B0E}">
      <text>
        <r>
          <rPr>
            <sz val="12"/>
            <color theme="0"/>
            <rFont val="Calibri"/>
            <family val="2"/>
            <scheme val="minor"/>
          </rPr>
          <t>CTEC 3:</t>
        </r>
        <r>
          <rPr>
            <sz val="11"/>
            <color theme="1"/>
            <rFont val="Calibri"/>
            <family val="2"/>
          </rPr>
          <t xml:space="preserve">
</t>
        </r>
        <r>
          <rPr>
            <sz val="11"/>
            <color theme="1"/>
            <rFont val="Calibri"/>
            <family val="2"/>
          </rPr>
          <t>Verificar se manteremos agrupados em "Alterações dos índices ecológicos" ou se será dividido por cada índice.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Anna Ribeiro</author>
  </authors>
  <commentList>
    <comment ref="C39" authorId="0" shapeId="0" xr:uid="{96EF4387-411F-EA4B-898C-7DB5B779C353}">
      <text>
        <r>
          <rPr>
            <b/>
            <sz val="10"/>
            <color rgb="FF000000"/>
            <rFont val="Tahoma"/>
            <family val="2"/>
          </rPr>
          <t xml:space="preserve">Total:
</t>
        </r>
        <r>
          <rPr>
            <b/>
            <sz val="10"/>
            <color rgb="FF000000"/>
            <rFont val="Tahoma"/>
            <family val="2"/>
          </rPr>
          <t>T = Ca x (I+Ab+Mg+D+R)</t>
        </r>
      </text>
    </comment>
    <comment ref="C46" authorId="0" shapeId="0" xr:uid="{4CE9FD00-00CF-8B4E-BED5-FAB7EBBB0A93}">
      <text>
        <r>
          <rPr>
            <b/>
            <sz val="10"/>
            <color rgb="FF000000"/>
            <rFont val="Tahoma"/>
            <family val="2"/>
          </rPr>
          <t xml:space="preserve">Total:
</t>
        </r>
        <r>
          <rPr>
            <b/>
            <sz val="10"/>
            <color rgb="FF000000"/>
            <rFont val="Tahoma"/>
            <family val="2"/>
          </rPr>
          <t>T = Ca x (I+Ab+Mg+D+R)</t>
        </r>
      </text>
    </comment>
  </commentList>
</comments>
</file>

<file path=xl/sharedStrings.xml><?xml version="1.0" encoding="utf-8"?>
<sst xmlns="http://schemas.openxmlformats.org/spreadsheetml/2006/main" count="643" uniqueCount="251">
  <si>
    <t>Abiótico</t>
  </si>
  <si>
    <t>Água</t>
  </si>
  <si>
    <t>Sedimento</t>
  </si>
  <si>
    <t>Biótico</t>
  </si>
  <si>
    <t>Critérios</t>
  </si>
  <si>
    <t>Caráter (Ca)</t>
  </si>
  <si>
    <t>Duração (D)</t>
  </si>
  <si>
    <t xml:space="preserve">Reversibilidade (R) </t>
  </si>
  <si>
    <t>Total</t>
  </si>
  <si>
    <t>Negativo</t>
  </si>
  <si>
    <t>Nulo</t>
  </si>
  <si>
    <t>Positivo</t>
  </si>
  <si>
    <t>Média</t>
  </si>
  <si>
    <t>Baixa</t>
  </si>
  <si>
    <t>Regional</t>
  </si>
  <si>
    <t>Local</t>
  </si>
  <si>
    <t>Pontual</t>
  </si>
  <si>
    <t>Permanente</t>
  </si>
  <si>
    <t>Curta</t>
  </si>
  <si>
    <t>Irreversível</t>
  </si>
  <si>
    <t>Parcialmente Reversível</t>
  </si>
  <si>
    <t>Reversível</t>
  </si>
  <si>
    <t>Abrangência (Ab)</t>
  </si>
  <si>
    <t>Grande</t>
  </si>
  <si>
    <t>CATEGORIA</t>
  </si>
  <si>
    <t>IMPACTOS</t>
  </si>
  <si>
    <t>CATEGORIAS</t>
  </si>
  <si>
    <t>Fitoplâncton</t>
  </si>
  <si>
    <t>Peixes</t>
  </si>
  <si>
    <t>AMBIENTE MARINHO</t>
  </si>
  <si>
    <t>Microbiota</t>
  </si>
  <si>
    <t>Zooplâncton</t>
  </si>
  <si>
    <t>Ictioplâncton</t>
  </si>
  <si>
    <t>Crustáceos</t>
  </si>
  <si>
    <t>Corais</t>
  </si>
  <si>
    <t>Tartarugas</t>
  </si>
  <si>
    <t>Cetáceos</t>
  </si>
  <si>
    <t>Aves</t>
  </si>
  <si>
    <t>Algas</t>
  </si>
  <si>
    <t>Anexo</t>
  </si>
  <si>
    <t>Impacto</t>
  </si>
  <si>
    <t>Referência</t>
  </si>
  <si>
    <t>Agrupamento</t>
  </si>
  <si>
    <t>Categoria</t>
  </si>
  <si>
    <t>A1</t>
  </si>
  <si>
    <r>
      <t>Ao longo de todo o monitoramento, os maiores valores do Índice de resposta biológica (IBR biomarcador) no plâncton</t>
    </r>
    <r>
      <rPr>
        <i/>
        <sz val="12"/>
        <rFont val="Calibri"/>
        <family val="2"/>
        <scheme val="minor"/>
      </rPr>
      <t xml:space="preserve"> </t>
    </r>
    <r>
      <rPr>
        <sz val="12"/>
        <rFont val="Calibri"/>
        <family val="2"/>
        <scheme val="minor"/>
      </rPr>
      <t>foram observados nos organismos coletados nos setores Foz e Norte.</t>
    </r>
  </si>
  <si>
    <t>C, D</t>
  </si>
  <si>
    <t>IBR biomarcador - aumento dos níveis de danos genéticos</t>
  </si>
  <si>
    <t>Ecotoxicologia</t>
  </si>
  <si>
    <t>Tendência de aumento dos efeitos biológicos para a comunidade planctônica no sentido Sul → Norte, corroborando os resultados do IBR bioacumulação.</t>
  </si>
  <si>
    <t>Para a comunidade de peixes, o Índice de resposta biológica (IBR biomarcador) também apresentou um padrão de aumento no sentido Sul → Norte, na maioria das campanhas.</t>
  </si>
  <si>
    <t>Para corais, os maiores valores de IBR biomarcador foram encontrados nas campanhas 2 (jan/fev 2019) e 3 (set/out 2019).</t>
  </si>
  <si>
    <t xml:space="preserve">Maiores valores de Índice de resposta biológica (IBR biomarcador) para organismos (plâncton, camarões e peixes) coletados nos setores APA, Foz e Norte na maioria das campanhas realizadas. </t>
  </si>
  <si>
    <t>Aumento da toxicidade da água nos pontos da foz do Rio Doce (FRD1 e FRD6) e Revis Santa Cruz (CA1 e CA2) no Período de Transição em relação ao Ano 1.</t>
  </si>
  <si>
    <t>C, D, F</t>
  </si>
  <si>
    <t>Índice de toxicidade - aumento nos valores de toxicidade</t>
  </si>
  <si>
    <t>Independente do período de amostragem e do ponto de coleta, a toxicidade ficou sempre mais associada ao sedimento do que à água.</t>
  </si>
  <si>
    <t>Maior impacto do ponto de vista ecotoxicológico no setor norte da foz do Rio Doce, uma vez que, de maneira geral, o ponto FRD6 foi considerado mais tóxico e o ponto DEG1 ficou associado à variável “toxicidade” na maior parte das análises estatísticas.</t>
  </si>
  <si>
    <t>A3M</t>
  </si>
  <si>
    <t>Aumento de clorofila-a e turbidez em eventos de ressuspensão e aumento do aporte fluvial</t>
  </si>
  <si>
    <t>E</t>
  </si>
  <si>
    <t>Aumento da mobilização e ressuspensão do fundo</t>
  </si>
  <si>
    <t>Hidrodinâmica/Hidrologia</t>
  </si>
  <si>
    <t>Aumento da mobilidade do sedimento de fundo</t>
  </si>
  <si>
    <t>A e B</t>
  </si>
  <si>
    <t>Aumento da Concentração de Material Particulado em Suspensão</t>
  </si>
  <si>
    <t>Presença e acúmulo de rejeito no depósito sedimentar</t>
  </si>
  <si>
    <t>Deposição do rejeito em fundo inconsolidado</t>
  </si>
  <si>
    <t>Sedimentologia</t>
  </si>
  <si>
    <t>A8</t>
  </si>
  <si>
    <t>Traços da mistura sedimentar dos rejeitos da barragem de Fundão e os sedimentos presentes na calha do Rio Doce foram detectados na região de Abrolhos, a partir de análises isotópicas de Sr e Nd em sedimentos superficias</t>
  </si>
  <si>
    <t>A, B, C, D</t>
  </si>
  <si>
    <t>Deposição do rejeito em fundo consolidado (recifes/rodolitos)</t>
  </si>
  <si>
    <t xml:space="preserve">Contaminação por metais do depósito sedimentar nos setores Abrolhos, Norte, Foz e APA/REVIS </t>
  </si>
  <si>
    <t>A, B e F</t>
  </si>
  <si>
    <t>Contaminação por metais</t>
  </si>
  <si>
    <t>Química</t>
  </si>
  <si>
    <t xml:space="preserve">Contaminação por metais na água nos setores Abrolhos, Norte, Foz e APA/REVIS </t>
  </si>
  <si>
    <t xml:space="preserve">Efeitos inequívocos do rompimento da barragem em nível de organismos e comunidades, incluindo presença de contaminantes, inclusive metais e/ou partículas metálicas oriundos do rompimento, em macroalgas, corais e algas coralináceas formadoras de rodolitos, confirmando que os efeitos do evento são de maior magnitude nas áreas recifais mais próximas da foz do rio Doce, mas se estendem até a região adjacente ao Parque Nacional Marinho de Abrolhos. </t>
  </si>
  <si>
    <t>A, B, C, D, E</t>
  </si>
  <si>
    <t>A6</t>
  </si>
  <si>
    <t>Concentração de ferro nos tecidos de cetáceos.</t>
  </si>
  <si>
    <t>D, E</t>
  </si>
  <si>
    <t>Concentração de manganês nos tecidos de cetáceos.</t>
  </si>
  <si>
    <t>Concentração de cádmio nos tecidos de cetáceos.</t>
  </si>
  <si>
    <t>Concentração de mercúrio nos tecidos de cetáceos.</t>
  </si>
  <si>
    <t>E, G</t>
  </si>
  <si>
    <r>
      <t xml:space="preserve">Tartarugas - Influência negativa dos contaminantes na saúde de </t>
    </r>
    <r>
      <rPr>
        <i/>
        <sz val="12"/>
        <rFont val="Calibri"/>
        <family val="2"/>
        <scheme val="minor"/>
      </rPr>
      <t>Caretta caretta</t>
    </r>
    <r>
      <rPr>
        <sz val="12"/>
        <rFont val="Calibri"/>
        <family val="2"/>
        <scheme val="minor"/>
      </rPr>
      <t xml:space="preserve"> em área de desova.</t>
    </r>
  </si>
  <si>
    <r>
      <t xml:space="preserve">Transferência de contaminante do sedimento para os ovos de tartarugas </t>
    </r>
    <r>
      <rPr>
        <i/>
        <sz val="12"/>
        <rFont val="Calibri"/>
        <family val="2"/>
        <scheme val="minor"/>
      </rPr>
      <t>Caretta caretta</t>
    </r>
    <r>
      <rPr>
        <sz val="12"/>
        <rFont val="Calibri"/>
        <family val="2"/>
        <scheme val="minor"/>
      </rPr>
      <t>, durante o período de incubação.</t>
    </r>
  </si>
  <si>
    <r>
      <t xml:space="preserve">Tartarugas - Influência negativa dos metais pesados em parâmetros reprodutivos de </t>
    </r>
    <r>
      <rPr>
        <i/>
        <sz val="12"/>
        <rFont val="Calibri"/>
        <family val="2"/>
        <scheme val="minor"/>
      </rPr>
      <t>Caretta caretta.</t>
    </r>
  </si>
  <si>
    <r>
      <t xml:space="preserve">Tartarugas - Alta concentração de metais no sangue de </t>
    </r>
    <r>
      <rPr>
        <i/>
        <sz val="12"/>
        <rFont val="Calibri"/>
        <family val="2"/>
        <scheme val="minor"/>
      </rPr>
      <t>Chelonia mydas.</t>
    </r>
  </si>
  <si>
    <t>Altos níveis de Cd, Cr, Cu e Mn no músculo de camarões em relação aos dados pretéritos à chegada dos rejeitos na foz do Rio Doce (nov/2015).</t>
  </si>
  <si>
    <t>A, B, D</t>
  </si>
  <si>
    <t>Aumento no teor de alguns elementos analisados em camarões em comparação aos camarões coletados em diversos pontos da região marinha adjacente à foz do Rio Doce entre dez/2015 e fev/2016.</t>
  </si>
  <si>
    <t>Concentrações superiores de metais, principalmente Cd, Cr, Cu, Fe e Mn, no músculo de peixes em comparação àquelas encontradas nestes mesmos organismos entre novembro de 2015 e início de 2016 , em diversos pontos da região marinha capixaba.</t>
  </si>
  <si>
    <t>Maiores valores de IBR bioacumulação nos diferentes organismos coletados nos setores APA, Foz e Norte em todas as campanhas realizadas.</t>
  </si>
  <si>
    <t>Acumulação dos elementos característicos do rejeito nos tecidos de camarões associada principalmente nos setores APA, Foz e Norte em todas as campanhas de coleta.</t>
  </si>
  <si>
    <t>Contaminação das aves marinhas que se alimentam na foz do Rio Doce e adjacências.</t>
  </si>
  <si>
    <t>Hidrocarbonetos e HPA em sedimentos do setor Foz</t>
  </si>
  <si>
    <t>E e B</t>
  </si>
  <si>
    <t>Contaminação por compostos orgânicos</t>
  </si>
  <si>
    <t>Contaminação por compostos nitrogenados, Hidrocarbonetos e HPA em água nos setores APA/REVIS, Foz Norte e Abrolhos</t>
  </si>
  <si>
    <r>
      <t xml:space="preserve">Tartarugas - Níveis elevados de contaminantes orgânicos causadores de lesões hepáticas em </t>
    </r>
    <r>
      <rPr>
        <i/>
        <sz val="12"/>
        <rFont val="Calibri"/>
        <family val="2"/>
        <scheme val="minor"/>
      </rPr>
      <t>Chelonia mydas</t>
    </r>
    <r>
      <rPr>
        <sz val="12"/>
        <rFont val="Calibri"/>
        <family val="2"/>
        <scheme val="minor"/>
      </rPr>
      <t xml:space="preserve"> na área afetada.</t>
    </r>
  </si>
  <si>
    <t>C</t>
  </si>
  <si>
    <r>
      <t xml:space="preserve">Tartarugas - Alta concentração de contaminantes orgânicos no sangue de </t>
    </r>
    <r>
      <rPr>
        <i/>
        <sz val="12"/>
        <rFont val="Calibri"/>
        <family val="2"/>
        <scheme val="minor"/>
      </rPr>
      <t>Chelonia mydas.</t>
    </r>
  </si>
  <si>
    <t>Aumento das concentrações de nutrientes no setor Foz</t>
  </si>
  <si>
    <t>Aumento das concentrações de nutrientes</t>
  </si>
  <si>
    <t xml:space="preserve">Aumento na abundância de organismos e mudança na composição quali-quantitativa da comunidade fitoplanctônica marinha e estuarina. </t>
  </si>
  <si>
    <t>Alterações dos índices ecológicos</t>
  </si>
  <si>
    <t>Ecologia</t>
  </si>
  <si>
    <t>Zooplâncton - Abundância relativa das espécies indicadoras</t>
  </si>
  <si>
    <t>C, E</t>
  </si>
  <si>
    <t>Efeitos inequívocos do rompimento da barragem em nível de organismos e comunidades, incluindo alterações na estrutura de comunidades de macroalgas na área da APA Costa das Algas/REVIS Santa Cruz, com aumento na abundância de algas mais tolerantes a rejeitos de mineração após o rompimento.</t>
  </si>
  <si>
    <t xml:space="preserve">A, B, C, E </t>
  </si>
  <si>
    <t>A7M</t>
  </si>
  <si>
    <t xml:space="preserve">Alteração nos índices ecológicos (abundância, biomassa e riqueza) de espécies de pós-larvas de peixes estuarinos/marinhos     </t>
  </si>
  <si>
    <t>Alteração nos índices ecológicos (abundância, biomassa e riqueza) de espécies de peixes recifais</t>
  </si>
  <si>
    <r>
      <t xml:space="preserve">Microbiota - Aumento na abundância do gênero bacteriano </t>
    </r>
    <r>
      <rPr>
        <i/>
        <sz val="12"/>
        <rFont val="Calibri"/>
        <family val="2"/>
        <scheme val="minor"/>
      </rPr>
      <t>Acinetobacter</t>
    </r>
    <r>
      <rPr>
        <sz val="12"/>
        <rFont val="Calibri"/>
        <family val="2"/>
        <scheme val="minor"/>
      </rPr>
      <t xml:space="preserve"> na água do mar durante a campanha 4 (jan/fev 2020), inclusive na APA Costa das Algas e no Parque Nacional Marinho dos Abrolhos, em decorrência do drástico aumento na abundância deste táxon nas águas do Rio Doce, que pode estar relacionado ao aumento na concentração de metais no ambiente dulcícola durante o mesmo período. </t>
    </r>
  </si>
  <si>
    <t>B, C, D, E</t>
  </si>
  <si>
    <r>
      <t>Microbiota - Grande abundância de táxons</t>
    </r>
    <r>
      <rPr>
        <i/>
        <sz val="12"/>
        <rFont val="Calibri"/>
        <family val="2"/>
        <scheme val="minor"/>
      </rPr>
      <t xml:space="preserve"> </t>
    </r>
    <r>
      <rPr>
        <sz val="12"/>
        <rFont val="Calibri"/>
        <family val="2"/>
        <scheme val="minor"/>
      </rPr>
      <t xml:space="preserve">sugeridos como potenciais bioindicadores da presença do rejeito da barragem, principalmente na foz do Rio Doce e suas proximidades durante todas as campanhas, com destaque para o bioindicador </t>
    </r>
    <r>
      <rPr>
        <i/>
        <sz val="12"/>
        <rFont val="Calibri"/>
        <family val="2"/>
        <scheme val="minor"/>
      </rPr>
      <t>Anaerolineaceae</t>
    </r>
  </si>
  <si>
    <t>Microbiota - Aumento na concentração das bactérias mais abundantes no Rio Doce, hgcl clade, Anaerolineaceae, Pirellulacea, Exiguobacterium e Acinetobacter nos corais de Abrolhos na campanha 4 (jan/fev 2020).</t>
  </si>
  <si>
    <t>Zooplâncton - Redução dos valores de Diversidade, Riqueza e Equitabilidade</t>
  </si>
  <si>
    <t>A, B, C, E</t>
  </si>
  <si>
    <t>Diminuição da diversidade e riqueza das larvas de peixes</t>
  </si>
  <si>
    <t>B, C e D</t>
  </si>
  <si>
    <t>Ictioplâncton - Diminuição no número de táxons</t>
  </si>
  <si>
    <t>B e E</t>
  </si>
  <si>
    <t>Alteração nos indicadores ecológicos (biomassa, riqueza, diversidade e equitatividade) de peixes estuarinos/marinhos</t>
  </si>
  <si>
    <t>Alteração nos índices de diversidade de pós-larvas de peixes estuarinos/marinhos</t>
  </si>
  <si>
    <t>Alteração nos índices de diversidade de peixes recifais</t>
  </si>
  <si>
    <r>
      <t>Alteração na densidade do camarão sete-barbas (</t>
    </r>
    <r>
      <rPr>
        <i/>
        <sz val="12"/>
        <rFont val="Calibri"/>
        <family val="2"/>
        <scheme val="minor"/>
      </rPr>
      <t>Xiphopenaeus kroyeri</t>
    </r>
    <r>
      <rPr>
        <sz val="12"/>
        <rFont val="Calibri"/>
        <family val="2"/>
        <scheme val="minor"/>
      </rPr>
      <t>)</t>
    </r>
  </si>
  <si>
    <t>Alteração na composição da assembleia de pós-larvas de peixes estuarinos/marinhos</t>
  </si>
  <si>
    <t xml:space="preserve">Alterações na estrutura de comunidades </t>
  </si>
  <si>
    <t>Alteração na composição da assembleia de peixes recifais</t>
  </si>
  <si>
    <t>Alteração na estrutura da comunidade de peixes estuarinos/marinhos</t>
  </si>
  <si>
    <t>Alteração na estrutura da comunidade de crustáceos estuarinos/marinhos</t>
  </si>
  <si>
    <t>Alteração no recrutamento de larvas de peixes</t>
  </si>
  <si>
    <t>D e E</t>
  </si>
  <si>
    <t>Zooplâncton - Relação juvenis/adultos de Paracalanídeos</t>
  </si>
  <si>
    <t>Aumento na captura de poliquetas e de crustáceos amphipodas</t>
  </si>
  <si>
    <t>A, B, C, D e E</t>
  </si>
  <si>
    <t>Fitoplâncton - Alterações na saúde fisiológica da comunidade.</t>
  </si>
  <si>
    <t>Alterações nos parâmetros de saúde</t>
  </si>
  <si>
    <t>Saúde</t>
  </si>
  <si>
    <r>
      <t>Tartarugas - Chelonia mydas</t>
    </r>
    <r>
      <rPr>
        <sz val="12"/>
        <rFont val="Calibri"/>
        <family val="2"/>
        <scheme val="minor"/>
      </rPr>
      <t xml:space="preserve"> com parâmetros de saúde piores na área impactada.</t>
    </r>
  </si>
  <si>
    <t>Cetáceos - Achados histopatológicos</t>
  </si>
  <si>
    <t>A, E, G</t>
  </si>
  <si>
    <t>Achados histopatológicos</t>
  </si>
  <si>
    <t>Cetáceos - Alterações ósseas</t>
  </si>
  <si>
    <t>Alterações ósseas</t>
  </si>
  <si>
    <t>Larvas de peixe com o trato digestivo destruído</t>
  </si>
  <si>
    <t>A, B, D e E</t>
  </si>
  <si>
    <t>Destruição do trato digestivo</t>
  </si>
  <si>
    <t>Taxa de óbitos de botos-cinza por ocorrência de doenças infecciosas na análise pretérita com a fase aguda e crônica do rompimento da barragem houve um aumento de 14,8 vezes maior na fase aguda e outro aumento expressivo na fase crônica, de 20,7 vezes. Na avaliação da taxa de óbito das toninhas em relação à análise comparativa pretérita houve predominância de ocorrência das doenças infecciosas na fase crônica do rompimento da barragem.</t>
  </si>
  <si>
    <t>A,B</t>
  </si>
  <si>
    <t>Aumento da mortalidade de organismos</t>
  </si>
  <si>
    <t>Bentos - Aumento da mortalidade (vestígios) de organismos</t>
  </si>
  <si>
    <t>Possíveis efeitos do rompimento da barragem podem ter implicado em degradação da integridade celular de macroalgas. No entanto, não é possível rejeitar a hipótese de que o rompimento tenha interagido com outros estressores, naturais e antropogênicos, resultando nos efeitos (alterações) constatados.</t>
  </si>
  <si>
    <t xml:space="preserve"> Degradação da integridade celular </t>
  </si>
  <si>
    <t>Patógenos que acometeram os cetáceos</t>
  </si>
  <si>
    <t>Aumento de doenças infecciosas</t>
  </si>
  <si>
    <r>
      <t xml:space="preserve">Tartarugas - Lesões oftalmológicas em </t>
    </r>
    <r>
      <rPr>
        <i/>
        <sz val="12"/>
        <rFont val="Calibri"/>
        <family val="2"/>
        <scheme val="minor"/>
      </rPr>
      <t>Caretta caretta</t>
    </r>
    <r>
      <rPr>
        <sz val="12"/>
        <rFont val="Calibri"/>
        <family val="2"/>
        <scheme val="minor"/>
      </rPr>
      <t xml:space="preserve"> inéditas.</t>
    </r>
  </si>
  <si>
    <t>A, C</t>
  </si>
  <si>
    <r>
      <t xml:space="preserve">Tartarugas - Maior prevalência de fibropapilomatose para </t>
    </r>
    <r>
      <rPr>
        <i/>
        <sz val="12"/>
        <rFont val="Calibri"/>
        <family val="2"/>
        <scheme val="minor"/>
      </rPr>
      <t xml:space="preserve">Chelonia mydas </t>
    </r>
    <r>
      <rPr>
        <sz val="12"/>
        <rFont val="Calibri"/>
        <family val="2"/>
        <scheme val="minor"/>
      </rPr>
      <t>na área impactada.</t>
    </r>
  </si>
  <si>
    <t>As taxas de encalhes anuais sugerem influência do impacto sobre as populações de boto-cinza e toninha, com aumento de encalhes para o boto mais acentuado na fase aguda do rompimento da barragem e para toninha na fase crônica (Pós).</t>
  </si>
  <si>
    <t>A, B</t>
  </si>
  <si>
    <t>Aumento nas taxas de encalhe</t>
  </si>
  <si>
    <t>Comportamento</t>
  </si>
  <si>
    <t>Distribuição sazonal das toninhas na fase aguda imediatamente após o rompimento da barragem, com predominância de encalhes no inverno e com grandeza na ordem de 3,5 vezes maior que a fase Pretérita.</t>
  </si>
  <si>
    <t>A, B, C</t>
  </si>
  <si>
    <t>A taxa de distribuição espacial de encalhes para a toninha na fase pretérita era mais próxima da foz do Rio Doce ao longo do litoral de Linhares, já, após o desastre, os encalhes desta espécie predominaram mais afastada da foz no município de São Mateus. Para os botos-cinza no Período de Transição do PMBA e na fase aguda do rompimento da barragem em relação à Pretérita, apresentaram na região sul do ES aumentos expressivos nos índices de encalhes em nove municípios.</t>
  </si>
  <si>
    <t>A predominância de encalhes de animais imaturos (boto-cinza e toninha) na fase considerada aguda do desastre.</t>
  </si>
  <si>
    <t>Predominância de encalhes de animais imaturos</t>
  </si>
  <si>
    <r>
      <t>Tartarugas - Chelonia mydas</t>
    </r>
    <r>
      <rPr>
        <sz val="12"/>
        <rFont val="Calibri"/>
        <family val="2"/>
        <scheme val="minor"/>
      </rPr>
      <t xml:space="preserve"> amostradas na APA Costa das Algas, entre novembro de 2018 e fevereiro de 2020 apresentaram coeficiente de endogamia mais alto (FIS = 0.135) que a população na área controle (FIS = 0.046 – Coroa Vermelha, BA). </t>
    </r>
  </si>
  <si>
    <t>Aumento do coeficiente de endogamia</t>
  </si>
  <si>
    <t>Peixes - Alteração na diversidade trófica da comunidade aquática estuarina do Rio Doce</t>
  </si>
  <si>
    <t>Alteração na diversidade trófica</t>
  </si>
  <si>
    <r>
      <t xml:space="preserve">Cetáceos - Diminuição da diversidade genética mitocondrial de </t>
    </r>
    <r>
      <rPr>
        <i/>
        <sz val="12"/>
        <rFont val="Calibri"/>
        <family val="2"/>
        <scheme val="minor"/>
      </rPr>
      <t xml:space="preserve">Sotalia guianensis </t>
    </r>
    <r>
      <rPr>
        <sz val="12"/>
        <rFont val="Calibri"/>
        <family val="2"/>
        <scheme val="minor"/>
      </rPr>
      <t>no período pós-rompimmento quando comparado ao pré-rompimento.</t>
    </r>
  </si>
  <si>
    <t>Alteração da diversidade genética</t>
  </si>
  <si>
    <t>Genética</t>
  </si>
  <si>
    <r>
      <t>Tartarugas - Chelonia mydas</t>
    </r>
    <r>
      <rPr>
        <sz val="12"/>
        <rFont val="Calibri"/>
        <family val="2"/>
        <scheme val="minor"/>
      </rPr>
      <t xml:space="preserve"> amostradas na APA Costa das Algas, entre novembro de 2018 e fevereiro de 2020 apresentaram menor diversidade haplotípica (N=76, </t>
    </r>
    <r>
      <rPr>
        <i/>
        <sz val="12"/>
        <rFont val="Calibri"/>
        <family val="2"/>
        <scheme val="minor"/>
      </rPr>
      <t>h</t>
    </r>
    <r>
      <rPr>
        <sz val="12"/>
        <rFont val="Calibri"/>
        <family val="2"/>
        <scheme val="minor"/>
      </rPr>
      <t xml:space="preserve">=0.496±0.050) que amostras analisadas antes do rompimento da barragem (entre 2000 e 2006) na Serra - ES (N=157, </t>
    </r>
    <r>
      <rPr>
        <i/>
        <sz val="12"/>
        <rFont val="Calibri"/>
        <family val="2"/>
        <scheme val="minor"/>
      </rPr>
      <t>h</t>
    </r>
    <r>
      <rPr>
        <sz val="12"/>
        <rFont val="Calibri"/>
        <family val="2"/>
        <scheme val="minor"/>
      </rPr>
      <t>=0.595±0.0300 – NARO-MACIEL et al., 2012).</t>
    </r>
  </si>
  <si>
    <t>A, D, E</t>
  </si>
  <si>
    <r>
      <t>Tartarugas - Chelonia mydas</t>
    </r>
    <r>
      <rPr>
        <sz val="12"/>
        <rFont val="Calibri"/>
        <family val="2"/>
        <scheme val="minor"/>
      </rPr>
      <t xml:space="preserve"> amostradas na APA Costa das Algas, entre novembro de 2018 e fevereiro de 2020 apresentaram menor diversidade haplotípica (N=76, </t>
    </r>
    <r>
      <rPr>
        <i/>
        <sz val="12"/>
        <rFont val="Calibri"/>
        <family val="2"/>
        <scheme val="minor"/>
      </rPr>
      <t>h</t>
    </r>
    <r>
      <rPr>
        <sz val="12"/>
        <rFont val="Calibri"/>
        <family val="2"/>
        <scheme val="minor"/>
      </rPr>
      <t xml:space="preserve">=0.496±0.050) e menor heterozigosidade observada (Ho=0.666) que amostras analisadas da população na área controle (N=25, </t>
    </r>
    <r>
      <rPr>
        <i/>
        <sz val="12"/>
        <rFont val="Calibri"/>
        <family val="2"/>
        <scheme val="minor"/>
      </rPr>
      <t>h</t>
    </r>
    <r>
      <rPr>
        <sz val="12"/>
        <rFont val="Calibri"/>
        <family val="2"/>
        <scheme val="minor"/>
      </rPr>
      <t>=0.627±0.058 e Ho=0.734 – Coroa Vermelha, BA).</t>
    </r>
  </si>
  <si>
    <r>
      <t>Tartarugas - Caretta caretta</t>
    </r>
    <r>
      <rPr>
        <sz val="12"/>
        <rFont val="Calibri"/>
        <family val="2"/>
        <scheme val="minor"/>
      </rPr>
      <t xml:space="preserve"> amostradas em Povoação, entre outubro de 2018 e janeiro de 2020 apresentaram menor diversidade haplotípica (N=115, </t>
    </r>
    <r>
      <rPr>
        <i/>
        <sz val="12"/>
        <rFont val="Calibri"/>
        <family val="2"/>
        <scheme val="minor"/>
      </rPr>
      <t>h</t>
    </r>
    <r>
      <rPr>
        <sz val="12"/>
        <rFont val="Calibri"/>
        <family val="2"/>
        <scheme val="minor"/>
      </rPr>
      <t xml:space="preserve">=0.469±0.034) que amostras analisadas da população na área controle (N=19, </t>
    </r>
    <r>
      <rPr>
        <i/>
        <sz val="12"/>
        <rFont val="Calibri"/>
        <family val="2"/>
        <scheme val="minor"/>
      </rPr>
      <t>h</t>
    </r>
    <r>
      <rPr>
        <sz val="12"/>
        <rFont val="Calibri"/>
        <family val="2"/>
        <scheme val="minor"/>
      </rPr>
      <t>=0.591±0.088 – Arembepe, BA).</t>
    </r>
  </si>
  <si>
    <r>
      <t>Tartarugas - Dermochelys coriacea</t>
    </r>
    <r>
      <rPr>
        <sz val="12"/>
        <rFont val="Calibri"/>
        <family val="2"/>
        <scheme val="minor"/>
      </rPr>
      <t xml:space="preserve"> amostradas na Foz do Rio Doce (criticamente ameaçada e única população de desova regular da espécie no Brasil) entre 2018/2019 e 2019/2020 permanecem extremamente ameaçadas. Ela apresentou índices de diversidade muito mais baixos (h=0.385; Ho=0.505 e He=0.517) quando comparados aos de outras populações do mundo (Ilha de Santa Cruz: Ho=0.69 e He=0.70 – STEAWART &amp; DUTTON, 2011 e Guiana Francesa: h=0,706; Ho=0,633 e He=0,683 - MOLFETTI et al., 2013), e aos da população de </t>
    </r>
    <r>
      <rPr>
        <i/>
        <sz val="12"/>
        <rFont val="Calibri"/>
        <family val="2"/>
        <scheme val="minor"/>
      </rPr>
      <t>C. caretta</t>
    </r>
    <r>
      <rPr>
        <sz val="12"/>
        <rFont val="Calibri"/>
        <family val="2"/>
        <scheme val="minor"/>
      </rPr>
      <t xml:space="preserve"> da mesma localidade afetada (h=0,469; Ho=0.836 e He=0.824).</t>
    </r>
  </si>
  <si>
    <r>
      <t>Tartarugas - Dermochelys coriacea</t>
    </r>
    <r>
      <rPr>
        <sz val="12"/>
        <rFont val="Calibri"/>
        <family val="2"/>
        <scheme val="minor"/>
      </rPr>
      <t xml:space="preserve"> amostradas Foz do Rio Doce nas temporadas 2018/2019 e 2019/2020 apresentaram diversidade haplotípica ligeiramente menor (N=14, </t>
    </r>
    <r>
      <rPr>
        <i/>
        <sz val="12"/>
        <rFont val="Calibri"/>
        <family val="2"/>
        <scheme val="minor"/>
      </rPr>
      <t>h</t>
    </r>
    <r>
      <rPr>
        <sz val="12"/>
        <rFont val="Calibri"/>
        <family val="2"/>
        <scheme val="minor"/>
      </rPr>
      <t xml:space="preserve">=0.385±0.149) para o DNAmt quando comparadas com amostras pré-rompimento da barragem da mesma região (N=9, </t>
    </r>
    <r>
      <rPr>
        <i/>
        <sz val="12"/>
        <rFont val="Calibri"/>
        <family val="2"/>
        <scheme val="minor"/>
      </rPr>
      <t>h</t>
    </r>
    <r>
      <rPr>
        <sz val="12"/>
        <rFont val="Calibri"/>
        <family val="2"/>
        <scheme val="minor"/>
      </rPr>
      <t>=0.389±0.164).</t>
    </r>
  </si>
  <si>
    <t>A, D,E</t>
  </si>
  <si>
    <r>
      <t xml:space="preserve">Tartarugas - Perda de haplótipos de linhagens mitocondriais para </t>
    </r>
    <r>
      <rPr>
        <i/>
        <sz val="12"/>
        <rFont val="Calibri"/>
        <family val="2"/>
        <scheme val="minor"/>
      </rPr>
      <t>Caretta caretta</t>
    </r>
    <r>
      <rPr>
        <sz val="12"/>
        <rFont val="Calibri"/>
        <family val="2"/>
        <scheme val="minor"/>
      </rPr>
      <t xml:space="preserve"> e </t>
    </r>
    <r>
      <rPr>
        <i/>
        <sz val="12"/>
        <rFont val="Calibri"/>
        <family val="2"/>
        <scheme val="minor"/>
      </rPr>
      <t>Chelonia mydas</t>
    </r>
    <r>
      <rPr>
        <sz val="12"/>
        <rFont val="Calibri"/>
        <family val="2"/>
        <scheme val="minor"/>
      </rPr>
      <t xml:space="preserve"> nas áreas impactadas, quando comparadas ao período pré-rompimento.</t>
    </r>
  </si>
  <si>
    <t>Alteração na genética de populações (diversidade genética) de peixes marinhos/recifais</t>
  </si>
  <si>
    <r>
      <t>Aumento da vulnerabilidade (sensibilidade e suscetibilidade) da população da toninha (</t>
    </r>
    <r>
      <rPr>
        <i/>
        <sz val="12"/>
        <rFont val="Calibri"/>
        <family val="2"/>
        <scheme val="minor"/>
      </rPr>
      <t>Pontoporia blainvillei</t>
    </r>
    <r>
      <rPr>
        <sz val="12"/>
        <rFont val="Calibri"/>
        <family val="2"/>
        <scheme val="minor"/>
      </rPr>
      <t>) ao longo do todo o período de monitoramento devido a maior agregação e uso intensivo como área de alimentação da região próximo á foz do Rio Doce, que foi a mais impactada pela lama rejeito</t>
    </r>
  </si>
  <si>
    <t>B, C, E</t>
  </si>
  <si>
    <t>Alteração do Habitat</t>
  </si>
  <si>
    <t>Vulnerabilidade</t>
  </si>
  <si>
    <t>Habitats de maior abundância e uso para a megafauna (foz do Rio Doce e 30km ao sul, recifes costeiros e bancos de rodolito da APA Costa das Algas e Recifes Esquecidos) são áreas potencialmente impactadas pela lama de rejeito.</t>
  </si>
  <si>
    <r>
      <t>Sobreposição de mais de 50% da população da toninha (</t>
    </r>
    <r>
      <rPr>
        <i/>
        <sz val="12"/>
        <rFont val="Calibri"/>
        <family val="2"/>
        <scheme val="minor"/>
      </rPr>
      <t>Pontoporia blainvillei</t>
    </r>
    <r>
      <rPr>
        <sz val="12"/>
        <rFont val="Calibri"/>
        <family val="2"/>
        <scheme val="minor"/>
      </rPr>
      <t>) com a região de maior aporte de rejeitos provenientes do rompimento da barragem de Fundão.</t>
    </r>
  </si>
  <si>
    <t>Alta sobreposição de Odontocetos com a região de maior aporte de rejeitos provenientes do rompimento da barragem de Fundão.</t>
  </si>
  <si>
    <t>Alta sobreposição de tartarugas marinhas (família Cheloniidae) com a região de maior aporte de rejeitos provenientes do rompimento da barragem de Fundão.</t>
  </si>
  <si>
    <t>Alta sobreposição de aves marinhas (família Sternidae) com a região de maior aporte de rejeitos provenientes do rompimento da barragem de Fundão.</t>
  </si>
  <si>
    <t>Hidrodinâmica/ Hidrologia</t>
  </si>
  <si>
    <t>Alterações dos índices ecológicos/alteração na comunidade/população</t>
  </si>
  <si>
    <t>-</t>
  </si>
  <si>
    <t>Índice de toxicidade - amostras exercendo toxicidade</t>
  </si>
  <si>
    <t>IBR biomarcador - resposta biológica frente à contaminação</t>
  </si>
  <si>
    <t>Bentos</t>
  </si>
  <si>
    <t>Alterações nos parâmetros de saúde e fisiologia</t>
  </si>
  <si>
    <t>Alteração e uso do Habitat</t>
  </si>
  <si>
    <r>
      <t xml:space="preserve">Altos níveis de Fe no zooplâncton em relação aos dados pretéritos à chegada dos rejeitos na foz do Rio Doce (nov/2015). Além do Fe, outros elementos, como As, Cd, Cr, Cu, Hg, Mn e Pb ainda são encontrados em níveis bastantes elevados no </t>
    </r>
    <r>
      <rPr>
        <b/>
        <sz val="12"/>
        <rFont val="Calibri"/>
        <family val="2"/>
        <scheme val="minor"/>
      </rPr>
      <t>zooplâncton</t>
    </r>
    <r>
      <rPr>
        <sz val="12"/>
        <rFont val="Calibri"/>
        <family val="2"/>
        <scheme val="minor"/>
      </rPr>
      <t>.</t>
    </r>
  </si>
  <si>
    <t>TOTAL DE IMPACTOS CRUZADOS (DESCARTA-SE NULO)</t>
  </si>
  <si>
    <t>CARÁTER</t>
  </si>
  <si>
    <t>LINHA 1</t>
  </si>
  <si>
    <t>LINHA 2</t>
  </si>
  <si>
    <t>LINHA 3</t>
  </si>
  <si>
    <t>LINHA 4</t>
  </si>
  <si>
    <t>LINHA 5</t>
  </si>
  <si>
    <t>LINHA 6</t>
  </si>
  <si>
    <t>LINHA 7</t>
  </si>
  <si>
    <t>LINHA 8</t>
  </si>
  <si>
    <t>LINHA 9</t>
  </si>
  <si>
    <t>LINHA 10</t>
  </si>
  <si>
    <t>LINHA 11</t>
  </si>
  <si>
    <t>LINHA 12</t>
  </si>
  <si>
    <t>LINHA 13</t>
  </si>
  <si>
    <t>SOMA</t>
  </si>
  <si>
    <t>SOMA DE -1</t>
  </si>
  <si>
    <t>SOMA DE 0</t>
  </si>
  <si>
    <t>SOMA DE 1</t>
  </si>
  <si>
    <t xml:space="preserve">Média </t>
  </si>
  <si>
    <t>SOMA DE 2</t>
  </si>
  <si>
    <t>Alta</t>
  </si>
  <si>
    <t>SOMA DE 3</t>
  </si>
  <si>
    <t>ABRANGÊNCIA</t>
  </si>
  <si>
    <t>DURAÇÃO</t>
  </si>
  <si>
    <t>REVERSIBILDADE</t>
  </si>
  <si>
    <t>Definição (Def)</t>
  </si>
  <si>
    <t>Nível Ambiental/Trófico (Nat)</t>
  </si>
  <si>
    <t>DEFINIÇÃO</t>
  </si>
  <si>
    <t>NÍVEL AMBIENTAL/TRÓFICA</t>
  </si>
  <si>
    <t>LEGENDA:</t>
  </si>
  <si>
    <t>CRITÉRIOS</t>
  </si>
  <si>
    <t>Caráter</t>
  </si>
  <si>
    <t>Definição</t>
  </si>
  <si>
    <t>Abrangência</t>
  </si>
  <si>
    <t>Nível Ambiental/Trófico</t>
  </si>
  <si>
    <t>Baixo</t>
  </si>
  <si>
    <t>Médio</t>
  </si>
  <si>
    <t>Duração</t>
  </si>
  <si>
    <t>Reversibilidade</t>
  </si>
  <si>
    <t>Não se aplica / não realizado no PMBA/Fest-RRDM</t>
  </si>
  <si>
    <t>Impacto Nulo</t>
  </si>
  <si>
    <t>Valores negativos</t>
  </si>
  <si>
    <t>Impactos negativos quantificados pelos critérios, em escala de cor do menor valor ao maior valor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</si>
</sst>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2"/>
      <color theme="1"/>
      <name val="Calibri"/>
      <family val="2"/>
      <scheme val="minor"/>
    </font>
    <font>
      <b/>
      <sz val="12"/>
      <color theme="1"/>
      <name val="Calibri"/>
      <family val="2"/>
      <scheme val="minor"/>
    </font>
    <font>
      <b/>
      <sz val="10"/>
      <color rgb="FF000000"/>
      <name val="Tahoma"/>
      <family val="2"/>
    </font>
    <font>
      <sz val="10"/>
      <color theme="1"/>
      <name val="Arial"/>
      <family val="2"/>
    </font>
    <font>
      <b/>
      <sz val="10"/>
      <name val="Arial"/>
      <family val="2"/>
    </font>
    <font>
      <sz val="8"/>
      <name val="Calibri"/>
      <family val="2"/>
      <scheme val="minor"/>
    </font>
    <font>
      <sz val="12"/>
      <color theme="0"/>
      <name val="Calibri"/>
      <family val="2"/>
      <scheme val="minor"/>
    </font>
    <font>
      <b/>
      <sz val="12"/>
      <name val="Calibri"/>
      <family val="2"/>
      <scheme val="minor"/>
    </font>
    <font>
      <sz val="12"/>
      <name val="Calibri"/>
      <family val="2"/>
      <scheme val="minor"/>
    </font>
    <font>
      <i/>
      <sz val="12"/>
      <name val="Calibri"/>
      <family val="2"/>
      <scheme val="minor"/>
    </font>
    <font>
      <sz val="11"/>
      <color theme="1"/>
      <name val="Calibri"/>
      <family val="2"/>
    </font>
    <font>
      <sz val="12"/>
      <color rgb="FFFF0000"/>
      <name val="Calibri"/>
      <family val="2"/>
      <scheme val="minor"/>
    </font>
    <font>
      <sz val="12"/>
      <color rgb="FF000000"/>
      <name val="Calibri"/>
      <family val="2"/>
      <scheme val="minor"/>
    </font>
    <font>
      <b/>
      <sz val="12"/>
      <color rgb="FF000000"/>
      <name val="Calibri"/>
      <family val="2"/>
      <scheme val="minor"/>
    </font>
  </fonts>
  <fills count="18">
    <fill>
      <patternFill patternType="none"/>
    </fill>
    <fill>
      <patternFill patternType="gray125"/>
    </fill>
    <fill>
      <patternFill patternType="solid">
        <fgColor theme="4" tint="0.59999389629810485"/>
        <bgColor indexed="64"/>
      </patternFill>
    </fill>
    <fill>
      <patternFill patternType="solid">
        <fgColor theme="9" tint="0.79998168889431442"/>
        <bgColor indexed="64"/>
      </patternFill>
    </fill>
    <fill>
      <patternFill patternType="solid">
        <fgColor theme="2" tint="-9.9978637043366805E-2"/>
        <bgColor indexed="64"/>
      </patternFill>
    </fill>
    <fill>
      <patternFill patternType="solid">
        <fgColor theme="8" tint="0.79998168889431442"/>
        <bgColor indexed="64"/>
      </patternFill>
    </fill>
    <fill>
      <patternFill patternType="solid">
        <fgColor theme="5" tint="0.59999389629810485"/>
        <bgColor indexed="64"/>
      </patternFill>
    </fill>
    <fill>
      <patternFill patternType="solid">
        <fgColor rgb="FFFFC000"/>
        <bgColor indexed="64"/>
      </patternFill>
    </fill>
    <fill>
      <patternFill patternType="solid">
        <fgColor theme="7"/>
        <bgColor indexed="64"/>
      </patternFill>
    </fill>
    <fill>
      <patternFill patternType="solid">
        <fgColor theme="6"/>
        <bgColor indexed="64"/>
      </patternFill>
    </fill>
    <fill>
      <patternFill patternType="solid">
        <fgColor theme="0" tint="-0.14999847407452621"/>
        <bgColor indexed="64"/>
      </patternFill>
    </fill>
    <fill>
      <patternFill patternType="solid">
        <fgColor theme="0"/>
        <bgColor indexed="64"/>
      </patternFill>
    </fill>
    <fill>
      <patternFill patternType="solid">
        <fgColor rgb="FFFFE5FF"/>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rgb="FFFFF2CC"/>
        <bgColor rgb="FF000000"/>
      </patternFill>
    </fill>
    <fill>
      <patternFill patternType="solid">
        <fgColor rgb="FFFF7E79"/>
        <bgColor indexed="64"/>
      </patternFill>
    </fill>
    <fill>
      <patternFill patternType="solid">
        <fgColor theme="8" tint="0.59999389629810485"/>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122">
    <xf numFmtId="0" fontId="0" fillId="0" borderId="0" xfId="0"/>
    <xf numFmtId="0" fontId="0" fillId="0" borderId="1" xfId="0" applyBorder="1" applyAlignment="1">
      <alignment horizontal="center" vertical="center" wrapText="1"/>
    </xf>
    <xf numFmtId="0" fontId="0" fillId="0" borderId="1" xfId="0" applyBorder="1" applyAlignment="1" applyProtection="1">
      <alignment horizontal="center" vertical="center"/>
      <protection locked="0"/>
    </xf>
    <xf numFmtId="0" fontId="4" fillId="4" borderId="1" xfId="0" applyFont="1" applyFill="1" applyBorder="1" applyAlignment="1">
      <alignment horizontal="center" vertical="center" wrapText="1"/>
    </xf>
    <xf numFmtId="0" fontId="4" fillId="4" borderId="1" xfId="0" applyFont="1" applyFill="1" applyBorder="1" applyAlignment="1">
      <alignment horizontal="center" vertical="center"/>
    </xf>
    <xf numFmtId="0" fontId="0" fillId="0" borderId="0" xfId="0" applyFill="1"/>
    <xf numFmtId="0" fontId="0" fillId="0" borderId="1" xfId="0" applyBorder="1"/>
    <xf numFmtId="0" fontId="1" fillId="6" borderId="1" xfId="0" applyFont="1" applyFill="1" applyBorder="1" applyAlignment="1">
      <alignment horizontal="center" textRotation="90"/>
    </xf>
    <xf numFmtId="0" fontId="1" fillId="5" borderId="1" xfId="0" applyFont="1" applyFill="1" applyBorder="1" applyAlignment="1">
      <alignment horizontal="center" textRotation="90"/>
    </xf>
    <xf numFmtId="0" fontId="7" fillId="9" borderId="9" xfId="0" applyFont="1" applyFill="1" applyBorder="1" applyAlignment="1">
      <alignment horizontal="center" vertical="center" wrapText="1"/>
    </xf>
    <xf numFmtId="0" fontId="7" fillId="9" borderId="10" xfId="0" applyFont="1" applyFill="1" applyBorder="1" applyAlignment="1">
      <alignment horizontal="left" vertical="center" wrapText="1"/>
    </xf>
    <xf numFmtId="0" fontId="7" fillId="9" borderId="10" xfId="0" applyFont="1" applyFill="1" applyBorder="1" applyAlignment="1">
      <alignment horizontal="center" vertical="center" wrapText="1"/>
    </xf>
    <xf numFmtId="0" fontId="7" fillId="9" borderId="11" xfId="0" applyFont="1" applyFill="1" applyBorder="1" applyAlignment="1">
      <alignment horizontal="center" vertical="center" wrapText="1"/>
    </xf>
    <xf numFmtId="0" fontId="7" fillId="0" borderId="0" xfId="0" applyFont="1" applyAlignment="1">
      <alignment horizontal="center" vertical="center" wrapText="1"/>
    </xf>
    <xf numFmtId="0" fontId="8" fillId="3" borderId="12" xfId="0" applyFont="1" applyFill="1" applyBorder="1" applyAlignment="1">
      <alignment horizontal="center" vertical="center" wrapText="1"/>
    </xf>
    <xf numFmtId="0" fontId="8" fillId="10" borderId="13" xfId="0" applyFont="1" applyFill="1" applyBorder="1" applyAlignment="1">
      <alignment horizontal="left" vertical="center" wrapText="1"/>
    </xf>
    <xf numFmtId="0" fontId="8" fillId="10" borderId="13" xfId="0" applyFont="1" applyFill="1" applyBorder="1" applyAlignment="1">
      <alignment horizontal="center" vertical="center" wrapText="1"/>
    </xf>
    <xf numFmtId="0" fontId="8" fillId="0" borderId="0" xfId="0" applyFont="1" applyAlignment="1">
      <alignment horizontal="center" vertical="center" wrapText="1"/>
    </xf>
    <xf numFmtId="0" fontId="8" fillId="3" borderId="15" xfId="0" applyFont="1" applyFill="1" applyBorder="1" applyAlignment="1">
      <alignment horizontal="center" vertical="center" wrapText="1"/>
    </xf>
    <xf numFmtId="0" fontId="8" fillId="10" borderId="1" xfId="0" applyFont="1" applyFill="1" applyBorder="1" applyAlignment="1">
      <alignment horizontal="left" vertical="center" wrapText="1"/>
    </xf>
    <xf numFmtId="0" fontId="8" fillId="1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3" borderId="17" xfId="0" applyFont="1" applyFill="1" applyBorder="1" applyAlignment="1">
      <alignment horizontal="center" vertical="center" wrapText="1"/>
    </xf>
    <xf numFmtId="0" fontId="8" fillId="0" borderId="18" xfId="0" applyFont="1" applyBorder="1" applyAlignment="1">
      <alignment horizontal="left" vertical="center" wrapText="1"/>
    </xf>
    <xf numFmtId="0" fontId="8" fillId="0" borderId="18" xfId="0" applyFont="1" applyBorder="1" applyAlignment="1">
      <alignment horizontal="center" vertical="center" wrapText="1"/>
    </xf>
    <xf numFmtId="0" fontId="8" fillId="5" borderId="12" xfId="0" applyFont="1" applyFill="1" applyBorder="1" applyAlignment="1">
      <alignment horizontal="center" vertical="center" wrapText="1"/>
    </xf>
    <xf numFmtId="0" fontId="8" fillId="5" borderId="15" xfId="0" applyFont="1" applyFill="1" applyBorder="1" applyAlignment="1">
      <alignment horizontal="center" vertical="center" wrapText="1"/>
    </xf>
    <xf numFmtId="0" fontId="8" fillId="5" borderId="17" xfId="0" applyFont="1" applyFill="1" applyBorder="1" applyAlignment="1">
      <alignment horizontal="center" vertical="center" wrapText="1"/>
    </xf>
    <xf numFmtId="0" fontId="8" fillId="10" borderId="18" xfId="0" applyFont="1" applyFill="1" applyBorder="1" applyAlignment="1">
      <alignment horizontal="left" vertical="center" wrapText="1"/>
    </xf>
    <xf numFmtId="0" fontId="8" fillId="10" borderId="18" xfId="0" applyFont="1" applyFill="1" applyBorder="1" applyAlignment="1">
      <alignment horizontal="center" vertical="center" wrapText="1"/>
    </xf>
    <xf numFmtId="0" fontId="8" fillId="11" borderId="13" xfId="0" applyFont="1" applyFill="1" applyBorder="1" applyAlignment="1">
      <alignment horizontal="left" vertical="center" wrapText="1"/>
    </xf>
    <xf numFmtId="0" fontId="8" fillId="11" borderId="13" xfId="0" applyFont="1" applyFill="1" applyBorder="1" applyAlignment="1">
      <alignment horizontal="center" vertical="center" wrapText="1"/>
    </xf>
    <xf numFmtId="0" fontId="8" fillId="12" borderId="17" xfId="0" applyFont="1" applyFill="1" applyBorder="1" applyAlignment="1">
      <alignment horizontal="center" vertical="center" wrapText="1"/>
    </xf>
    <xf numFmtId="0" fontId="8" fillId="11" borderId="1" xfId="0" applyFont="1" applyFill="1" applyBorder="1" applyAlignment="1">
      <alignment horizontal="left" vertical="center" wrapText="1"/>
    </xf>
    <xf numFmtId="0" fontId="8" fillId="11" borderId="1" xfId="0" applyFont="1" applyFill="1" applyBorder="1" applyAlignment="1">
      <alignment horizontal="center" vertical="center" wrapText="1"/>
    </xf>
    <xf numFmtId="0" fontId="8" fillId="13" borderId="15" xfId="0" applyFont="1" applyFill="1" applyBorder="1" applyAlignment="1">
      <alignment horizontal="center" vertical="center" wrapText="1"/>
    </xf>
    <xf numFmtId="0" fontId="8" fillId="11" borderId="18" xfId="0" applyFont="1" applyFill="1" applyBorder="1" applyAlignment="1">
      <alignment horizontal="left" vertical="center" wrapText="1"/>
    </xf>
    <xf numFmtId="0" fontId="8" fillId="11" borderId="18" xfId="0" applyFont="1" applyFill="1" applyBorder="1" applyAlignment="1">
      <alignment horizontal="center" vertical="center" wrapText="1"/>
    </xf>
    <xf numFmtId="0" fontId="8" fillId="14" borderId="15" xfId="0" applyFont="1" applyFill="1" applyBorder="1" applyAlignment="1">
      <alignment horizontal="center" vertical="center" wrapText="1"/>
    </xf>
    <xf numFmtId="0" fontId="9" fillId="10" borderId="1" xfId="0" applyFont="1" applyFill="1" applyBorder="1" applyAlignment="1">
      <alignment horizontal="left" vertical="center" wrapText="1"/>
    </xf>
    <xf numFmtId="0" fontId="8" fillId="13" borderId="17" xfId="0" applyFont="1" applyFill="1" applyBorder="1" applyAlignment="1">
      <alignment horizontal="center" vertical="center" wrapText="1"/>
    </xf>
    <xf numFmtId="0" fontId="8" fillId="13" borderId="12" xfId="0" applyFont="1" applyFill="1" applyBorder="1" applyAlignment="1">
      <alignment horizontal="center" vertical="center" wrapText="1"/>
    </xf>
    <xf numFmtId="0" fontId="8" fillId="0" borderId="13" xfId="0" applyFont="1" applyBorder="1" applyAlignment="1">
      <alignment horizontal="left" vertical="center" wrapText="1"/>
    </xf>
    <xf numFmtId="0" fontId="8" fillId="0" borderId="13" xfId="0" applyFont="1" applyBorder="1" applyAlignment="1">
      <alignment horizontal="center" vertical="center" wrapText="1"/>
    </xf>
    <xf numFmtId="0" fontId="9" fillId="0" borderId="1" xfId="0" applyFont="1" applyBorder="1" applyAlignment="1">
      <alignment horizontal="left" vertical="center" wrapText="1"/>
    </xf>
    <xf numFmtId="0" fontId="8" fillId="14" borderId="17" xfId="0" applyFont="1" applyFill="1" applyBorder="1" applyAlignment="1">
      <alignment horizontal="center" vertical="center" wrapText="1"/>
    </xf>
    <xf numFmtId="0" fontId="9" fillId="11" borderId="1" xfId="0" applyFont="1" applyFill="1" applyBorder="1" applyAlignment="1">
      <alignment horizontal="left" vertical="center" wrapText="1"/>
    </xf>
    <xf numFmtId="0" fontId="8" fillId="0" borderId="0" xfId="0" applyFont="1" applyAlignment="1">
      <alignment horizontal="left" vertical="center" wrapText="1"/>
    </xf>
    <xf numFmtId="0" fontId="0" fillId="0" borderId="1" xfId="0" applyBorder="1" applyAlignment="1">
      <alignment horizontal="center" vertical="center"/>
    </xf>
    <xf numFmtId="0" fontId="0" fillId="0" borderId="1" xfId="0" applyBorder="1" applyAlignment="1">
      <alignment wrapText="1"/>
    </xf>
    <xf numFmtId="0" fontId="0" fillId="0" borderId="0" xfId="0" applyAlignment="1">
      <alignment wrapText="1"/>
    </xf>
    <xf numFmtId="0" fontId="0" fillId="0" borderId="0" xfId="0" applyFill="1" applyAlignment="1">
      <alignment vertical="center"/>
    </xf>
    <xf numFmtId="0" fontId="0" fillId="0" borderId="1" xfId="0" applyBorder="1" applyAlignment="1">
      <alignment vertical="center" wrapText="1"/>
    </xf>
    <xf numFmtId="0" fontId="11" fillId="0" borderId="1" xfId="0" applyFont="1" applyBorder="1" applyAlignment="1" applyProtection="1">
      <alignment horizontal="center" vertical="center"/>
      <protection locked="0"/>
    </xf>
    <xf numFmtId="0" fontId="0" fillId="0" borderId="1" xfId="0" applyBorder="1" applyAlignment="1">
      <alignment horizontal="center" vertical="center"/>
    </xf>
    <xf numFmtId="0" fontId="8" fillId="0" borderId="1" xfId="0" applyFont="1" applyBorder="1" applyAlignment="1" applyProtection="1">
      <alignment horizontal="center" vertical="center"/>
      <protection locked="0"/>
    </xf>
    <xf numFmtId="0" fontId="0" fillId="0" borderId="1" xfId="0" applyFill="1" applyBorder="1" applyAlignment="1" applyProtection="1">
      <alignment horizontal="center" vertical="center"/>
      <protection locked="0"/>
    </xf>
    <xf numFmtId="0" fontId="0" fillId="0" borderId="1" xfId="0" applyBorder="1" applyAlignment="1">
      <alignment horizontal="center" vertical="center"/>
    </xf>
    <xf numFmtId="0" fontId="12" fillId="15" borderId="0" xfId="0" applyFont="1" applyFill="1"/>
    <xf numFmtId="0" fontId="12" fillId="0" borderId="0" xfId="0" applyFont="1"/>
    <xf numFmtId="0" fontId="12" fillId="15" borderId="0" xfId="0" applyFont="1" applyFill="1" applyAlignment="1">
      <alignment horizontal="center" wrapText="1"/>
    </xf>
    <xf numFmtId="0" fontId="13" fillId="0" borderId="0" xfId="0" applyFont="1"/>
    <xf numFmtId="0" fontId="0" fillId="11" borderId="0" xfId="0" applyFill="1"/>
    <xf numFmtId="0" fontId="0" fillId="13" borderId="1" xfId="0" applyFill="1" applyBorder="1" applyAlignment="1" applyProtection="1">
      <alignment horizontal="center" vertical="center"/>
      <protection locked="0"/>
    </xf>
    <xf numFmtId="0" fontId="1" fillId="11" borderId="0" xfId="0" applyFont="1" applyFill="1"/>
    <xf numFmtId="0" fontId="1" fillId="0" borderId="1" xfId="0" applyFont="1" applyBorder="1" applyAlignment="1">
      <alignment horizontal="left"/>
    </xf>
    <xf numFmtId="0" fontId="0" fillId="16" borderId="1" xfId="0" applyFill="1" applyBorder="1" applyAlignment="1">
      <alignment horizontal="center"/>
    </xf>
    <xf numFmtId="0" fontId="0" fillId="13" borderId="1" xfId="0" applyFill="1" applyBorder="1" applyAlignment="1">
      <alignment horizontal="center"/>
    </xf>
    <xf numFmtId="0" fontId="0" fillId="17" borderId="1" xfId="0" applyFill="1" applyBorder="1" applyAlignment="1">
      <alignment horizontal="center"/>
    </xf>
    <xf numFmtId="0" fontId="1" fillId="0" borderId="1" xfId="0" applyFont="1" applyBorder="1" applyAlignment="1">
      <alignment horizontal="left" vertical="center" wrapText="1"/>
    </xf>
    <xf numFmtId="0" fontId="8" fillId="10" borderId="13" xfId="0" applyFont="1" applyFill="1" applyBorder="1" applyAlignment="1">
      <alignment horizontal="center" vertical="center" wrapText="1"/>
    </xf>
    <xf numFmtId="0" fontId="8" fillId="10" borderId="1" xfId="0" applyFont="1" applyFill="1" applyBorder="1" applyAlignment="1">
      <alignment horizontal="center" vertical="center" wrapText="1"/>
    </xf>
    <xf numFmtId="0" fontId="8" fillId="0" borderId="14"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19" xfId="0" applyFont="1" applyBorder="1" applyAlignment="1">
      <alignment horizontal="center" vertical="center" wrapText="1"/>
    </xf>
    <xf numFmtId="0" fontId="8" fillId="10" borderId="18" xfId="0" applyFont="1" applyFill="1" applyBorder="1" applyAlignment="1">
      <alignment horizontal="center" vertical="center" wrapText="1"/>
    </xf>
    <xf numFmtId="0" fontId="8" fillId="0" borderId="13" xfId="0" applyFont="1" applyBorder="1" applyAlignment="1">
      <alignment horizontal="center" vertical="center" wrapText="1"/>
    </xf>
    <xf numFmtId="0" fontId="8" fillId="0" borderId="1" xfId="0" applyFont="1" applyBorder="1" applyAlignment="1">
      <alignment horizontal="center" vertical="center" wrapText="1"/>
    </xf>
    <xf numFmtId="0" fontId="8" fillId="11" borderId="13" xfId="0" applyFont="1" applyFill="1" applyBorder="1" applyAlignment="1">
      <alignment horizontal="center" vertical="center" wrapText="1"/>
    </xf>
    <xf numFmtId="0" fontId="8" fillId="11" borderId="1" xfId="0" applyFont="1" applyFill="1" applyBorder="1" applyAlignment="1">
      <alignment horizontal="center" vertical="center" wrapText="1"/>
    </xf>
    <xf numFmtId="0" fontId="8" fillId="11" borderId="18" xfId="0" applyFont="1" applyFill="1" applyBorder="1" applyAlignment="1">
      <alignment horizontal="center" vertical="center" wrapText="1"/>
    </xf>
    <xf numFmtId="0" fontId="8" fillId="11" borderId="14" xfId="0" applyFont="1" applyFill="1" applyBorder="1" applyAlignment="1">
      <alignment horizontal="center" vertical="center" wrapText="1"/>
    </xf>
    <xf numFmtId="0" fontId="8" fillId="11" borderId="16" xfId="0" applyFont="1" applyFill="1" applyBorder="1" applyAlignment="1">
      <alignment horizontal="center" vertical="center" wrapText="1"/>
    </xf>
    <xf numFmtId="0" fontId="8" fillId="11" borderId="19" xfId="0" applyFont="1" applyFill="1" applyBorder="1" applyAlignment="1">
      <alignment horizontal="center" vertical="center" wrapText="1"/>
    </xf>
    <xf numFmtId="0" fontId="7" fillId="0" borderId="0" xfId="0" applyFont="1" applyAlignment="1">
      <alignment horizontal="center" vertical="center" wrapText="1"/>
    </xf>
    <xf numFmtId="0" fontId="0" fillId="0" borderId="0" xfId="0" applyAlignment="1">
      <alignment horizontal="center" vertical="center" wrapText="1"/>
    </xf>
    <xf numFmtId="0" fontId="8" fillId="0" borderId="18" xfId="0" applyFont="1" applyBorder="1" applyAlignment="1">
      <alignment horizontal="center" vertical="center" wrapText="1"/>
    </xf>
    <xf numFmtId="0" fontId="1" fillId="0" borderId="1" xfId="0" applyFont="1" applyBorder="1" applyAlignment="1">
      <alignment horizontal="center" vertical="center"/>
    </xf>
    <xf numFmtId="0" fontId="0" fillId="0" borderId="7" xfId="0" applyFill="1" applyBorder="1" applyAlignment="1">
      <alignment horizontal="center" vertical="center" textRotation="90"/>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1" fillId="5" borderId="1" xfId="0" applyFont="1" applyFill="1" applyBorder="1" applyAlignment="1">
      <alignment horizontal="center"/>
    </xf>
    <xf numFmtId="0" fontId="1" fillId="7" borderId="1" xfId="0" applyFont="1" applyFill="1" applyBorder="1" applyAlignment="1">
      <alignment horizontal="center"/>
    </xf>
    <xf numFmtId="0" fontId="1" fillId="2" borderId="1" xfId="0" applyFont="1" applyFill="1" applyBorder="1" applyAlignment="1">
      <alignment horizontal="center" vertical="center"/>
    </xf>
    <xf numFmtId="0" fontId="1" fillId="3" borderId="1" xfId="0" applyFont="1" applyFill="1" applyBorder="1" applyAlignment="1">
      <alignment horizontal="center" vertical="center"/>
    </xf>
    <xf numFmtId="0" fontId="1" fillId="6" borderId="1" xfId="0" applyFont="1" applyFill="1" applyBorder="1" applyAlignment="1">
      <alignment horizontal="center"/>
    </xf>
    <xf numFmtId="0" fontId="0" fillId="3" borderId="7" xfId="0" applyFill="1" applyBorder="1" applyAlignment="1">
      <alignment horizontal="center" vertical="center"/>
    </xf>
    <xf numFmtId="0" fontId="0" fillId="0" borderId="7" xfId="0" applyFill="1" applyBorder="1" applyAlignment="1">
      <alignment horizontal="center" vertical="center" textRotation="90" wrapText="1"/>
    </xf>
    <xf numFmtId="0" fontId="0" fillId="0" borderId="1" xfId="0" applyBorder="1" applyAlignment="1">
      <alignment horizontal="center" vertical="center"/>
    </xf>
    <xf numFmtId="0" fontId="1" fillId="3" borderId="4" xfId="0" applyFont="1" applyFill="1" applyBorder="1" applyAlignment="1">
      <alignment horizontal="center" vertical="center"/>
    </xf>
    <xf numFmtId="0" fontId="1" fillId="3" borderId="5" xfId="0" applyFont="1" applyFill="1" applyBorder="1" applyAlignment="1">
      <alignment horizontal="center" vertical="center"/>
    </xf>
    <xf numFmtId="0" fontId="1" fillId="3" borderId="6" xfId="0" applyFont="1" applyFill="1" applyBorder="1" applyAlignment="1">
      <alignment horizontal="center" vertical="center"/>
    </xf>
    <xf numFmtId="0" fontId="1" fillId="3" borderId="4" xfId="0" applyFont="1" applyFill="1" applyBorder="1" applyAlignment="1">
      <alignment horizontal="center" vertical="center" wrapText="1"/>
    </xf>
    <xf numFmtId="0" fontId="1" fillId="3" borderId="5"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1" fillId="8" borderId="1" xfId="0" applyFont="1" applyFill="1" applyBorder="1" applyAlignment="1">
      <alignment horizontal="center"/>
    </xf>
    <xf numFmtId="0" fontId="1" fillId="6" borderId="2" xfId="0" applyFont="1" applyFill="1" applyBorder="1" applyAlignment="1">
      <alignment horizontal="center"/>
    </xf>
    <xf numFmtId="0" fontId="1" fillId="6" borderId="8" xfId="0" applyFont="1" applyFill="1" applyBorder="1" applyAlignment="1">
      <alignment horizontal="center"/>
    </xf>
    <xf numFmtId="0" fontId="1" fillId="6" borderId="3" xfId="0" applyFont="1" applyFill="1" applyBorder="1" applyAlignment="1">
      <alignment horizontal="center"/>
    </xf>
    <xf numFmtId="0" fontId="12" fillId="15" borderId="0" xfId="0" applyFont="1" applyFill="1" applyAlignment="1">
      <alignment horizontal="center"/>
    </xf>
    <xf numFmtId="0" fontId="12" fillId="15" borderId="0" xfId="0" applyFont="1" applyFill="1" applyAlignment="1">
      <alignment horizontal="center" wrapText="1"/>
    </xf>
    <xf numFmtId="0" fontId="0" fillId="0" borderId="1" xfId="0" applyBorder="1" applyAlignment="1">
      <alignment horizontal="center"/>
    </xf>
    <xf numFmtId="0" fontId="0" fillId="0" borderId="1" xfId="0" applyBorder="1" applyAlignment="1">
      <alignment horizontal="left"/>
    </xf>
    <xf numFmtId="0" fontId="0" fillId="3" borderId="1" xfId="0" applyFill="1" applyBorder="1" applyAlignment="1">
      <alignment horizontal="center"/>
    </xf>
    <xf numFmtId="0" fontId="0" fillId="0" borderId="1" xfId="0" applyBorder="1" applyAlignment="1">
      <alignment horizontal="center"/>
    </xf>
    <xf numFmtId="0" fontId="0" fillId="0" borderId="1" xfId="0" applyBorder="1" applyAlignment="1">
      <alignment horizontal="center" wrapText="1"/>
    </xf>
    <xf numFmtId="0" fontId="0" fillId="16" borderId="1" xfId="0" applyFill="1" applyBorder="1" applyAlignment="1">
      <alignment horizontal="center" vertical="center" wrapText="1"/>
    </xf>
  </cellXfs>
  <cellStyles count="1">
    <cellStyle name="Normal" xfId="0" builtinId="0"/>
  </cellStyles>
  <dxfs count="8">
    <dxf>
      <fill>
        <patternFill>
          <fgColor theme="7" tint="0.79998168889431442"/>
          <bgColor theme="7" tint="0.79998168889431442"/>
        </patternFill>
      </fill>
    </dxf>
    <dxf>
      <fill>
        <patternFill>
          <bgColor theme="9" tint="0.59996337778862885"/>
        </patternFill>
      </fill>
    </dxf>
    <dxf>
      <fill>
        <patternFill>
          <bgColor rgb="FFFFC7CE"/>
        </patternFill>
      </fill>
    </dxf>
    <dxf>
      <fill>
        <patternFill>
          <fgColor theme="9" tint="0.59996337778862885"/>
          <bgColor theme="9" tint="0.59996337778862885"/>
        </patternFill>
      </fill>
    </dxf>
    <dxf>
      <fill>
        <patternFill>
          <bgColor theme="8" tint="0.59996337778862885"/>
        </patternFill>
      </fill>
    </dxf>
    <dxf>
      <fill>
        <patternFill>
          <bgColor theme="7" tint="0.79998168889431442"/>
        </patternFill>
      </fill>
    </dxf>
    <dxf>
      <fill>
        <patternFill>
          <bgColor rgb="FFFFC7CE"/>
        </patternFill>
      </fill>
    </dxf>
    <dxf>
      <fill>
        <patternFill>
          <bgColor rgb="FFFFC7CE"/>
        </patternFill>
      </fill>
    </dxf>
  </dxfs>
  <tableStyles count="0" defaultTableStyle="TableStyleMedium2" defaultPivotStyle="PivotStyleLight16"/>
  <colors>
    <mruColors>
      <color rgb="FFE97ED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1" i="0" u="none" strike="noStrike" kern="1200" cap="none" spc="0" normalizeH="0" baseline="0">
                <a:solidFill>
                  <a:schemeClr val="tx1">
                    <a:lumMod val="65000"/>
                    <a:lumOff val="35000"/>
                  </a:schemeClr>
                </a:solidFill>
                <a:latin typeface="+mj-lt"/>
                <a:ea typeface="+mj-ea"/>
                <a:cs typeface="+mj-cs"/>
              </a:defRPr>
            </a:pPr>
            <a:r>
              <a:rPr lang="pt-BR" b="1"/>
              <a:t>CARÁTER</a:t>
            </a:r>
          </a:p>
        </c:rich>
      </c:tx>
      <c:overlay val="0"/>
      <c:spPr>
        <a:noFill/>
        <a:ln>
          <a:noFill/>
        </a:ln>
        <a:effectLst/>
      </c:spPr>
      <c:txPr>
        <a:bodyPr rot="0" spcFirstLastPara="1" vertOverflow="ellipsis" vert="horz" wrap="square" anchor="ctr" anchorCtr="1"/>
        <a:lstStyle/>
        <a:p>
          <a:pPr>
            <a:defRPr sz="2000" b="1" i="0" u="none" strike="noStrike" kern="1200" cap="none" spc="0" normalizeH="0" baseline="0">
              <a:solidFill>
                <a:schemeClr val="tx1">
                  <a:lumMod val="65000"/>
                  <a:lumOff val="35000"/>
                </a:schemeClr>
              </a:solidFill>
              <a:latin typeface="+mj-lt"/>
              <a:ea typeface="+mj-ea"/>
              <a:cs typeface="+mj-cs"/>
            </a:defRPr>
          </a:pPr>
          <a:endParaRPr lang="pt-BR"/>
        </a:p>
      </c:txPr>
    </c:title>
    <c:autoTitleDeleted val="0"/>
    <c:plotArea>
      <c:layout/>
      <c:barChart>
        <c:barDir val="col"/>
        <c:grouping val="clustered"/>
        <c:varyColors val="0"/>
        <c:ser>
          <c:idx val="0"/>
          <c:order val="0"/>
          <c:spPr>
            <a:solidFill>
              <a:schemeClr val="accent1"/>
            </a:solidFill>
            <a:ln>
              <a:noFill/>
            </a:ln>
            <a:effectLst/>
          </c:spPr>
          <c:invertIfNegative val="0"/>
          <c:cat>
            <c:strRef>
              <c:f>Análise!$A$5:$A$7</c:f>
              <c:strCache>
                <c:ptCount val="3"/>
                <c:pt idx="0">
                  <c:v>Negativo</c:v>
                </c:pt>
                <c:pt idx="1">
                  <c:v>Nulo</c:v>
                </c:pt>
                <c:pt idx="2">
                  <c:v>Positivo</c:v>
                </c:pt>
              </c:strCache>
            </c:strRef>
          </c:cat>
          <c:val>
            <c:numRef>
              <c:f>Análise!$P$5:$P$7</c:f>
              <c:numCache>
                <c:formatCode>General</c:formatCode>
                <c:ptCount val="3"/>
                <c:pt idx="0">
                  <c:v>61</c:v>
                </c:pt>
                <c:pt idx="1">
                  <c:v>10</c:v>
                </c:pt>
                <c:pt idx="2">
                  <c:v>0</c:v>
                </c:pt>
              </c:numCache>
            </c:numRef>
          </c:val>
          <c:extLst>
            <c:ext xmlns:c16="http://schemas.microsoft.com/office/drawing/2014/chart" uri="{C3380CC4-5D6E-409C-BE32-E72D297353CC}">
              <c16:uniqueId val="{00000000-158E-124E-AD06-AE544C47E41A}"/>
            </c:ext>
          </c:extLst>
        </c:ser>
        <c:dLbls>
          <c:showLegendKey val="0"/>
          <c:showVal val="0"/>
          <c:showCatName val="0"/>
          <c:showSerName val="0"/>
          <c:showPercent val="0"/>
          <c:showBubbleSize val="0"/>
        </c:dLbls>
        <c:gapWidth val="199"/>
        <c:axId val="1569670544"/>
        <c:axId val="1572767456"/>
      </c:barChart>
      <c:catAx>
        <c:axId val="15696705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cap="none" spc="0" normalizeH="0" baseline="0">
                <a:solidFill>
                  <a:schemeClr val="tx1">
                    <a:lumMod val="65000"/>
                    <a:lumOff val="35000"/>
                  </a:schemeClr>
                </a:solidFill>
                <a:latin typeface="+mn-lt"/>
                <a:ea typeface="+mn-ea"/>
                <a:cs typeface="+mn-cs"/>
              </a:defRPr>
            </a:pPr>
            <a:endParaRPr lang="pt-BR"/>
          </a:p>
        </c:txPr>
        <c:crossAx val="1572767456"/>
        <c:crosses val="autoZero"/>
        <c:auto val="1"/>
        <c:lblAlgn val="ctr"/>
        <c:lblOffset val="100"/>
        <c:noMultiLvlLbl val="0"/>
      </c:catAx>
      <c:valAx>
        <c:axId val="1572767456"/>
        <c:scaling>
          <c:orientation val="minMax"/>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1569670544"/>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1" i="0" u="none" strike="noStrike" kern="1200" cap="none" spc="0" normalizeH="0" baseline="0">
                <a:solidFill>
                  <a:schemeClr val="tx1">
                    <a:lumMod val="65000"/>
                    <a:lumOff val="35000"/>
                  </a:schemeClr>
                </a:solidFill>
                <a:latin typeface="+mj-lt"/>
                <a:ea typeface="+mj-ea"/>
                <a:cs typeface="+mj-cs"/>
              </a:defRPr>
            </a:pPr>
            <a:r>
              <a:rPr lang="pt-BR" b="1"/>
              <a:t>DEFINIÇÃO</a:t>
            </a:r>
          </a:p>
        </c:rich>
      </c:tx>
      <c:overlay val="0"/>
      <c:spPr>
        <a:noFill/>
        <a:ln>
          <a:noFill/>
        </a:ln>
        <a:effectLst/>
      </c:spPr>
      <c:txPr>
        <a:bodyPr rot="0" spcFirstLastPara="1" vertOverflow="ellipsis" vert="horz" wrap="square" anchor="ctr" anchorCtr="1"/>
        <a:lstStyle/>
        <a:p>
          <a:pPr>
            <a:defRPr sz="2000" b="1" i="0" u="none" strike="noStrike" kern="1200" cap="none" spc="0" normalizeH="0" baseline="0">
              <a:solidFill>
                <a:schemeClr val="tx1">
                  <a:lumMod val="65000"/>
                  <a:lumOff val="35000"/>
                </a:schemeClr>
              </a:solidFill>
              <a:latin typeface="+mj-lt"/>
              <a:ea typeface="+mj-ea"/>
              <a:cs typeface="+mj-cs"/>
            </a:defRPr>
          </a:pPr>
          <a:endParaRPr lang="pt-BR"/>
        </a:p>
      </c:txPr>
    </c:title>
    <c:autoTitleDeleted val="0"/>
    <c:plotArea>
      <c:layout/>
      <c:barChart>
        <c:barDir val="col"/>
        <c:grouping val="clustered"/>
        <c:varyColors val="0"/>
        <c:ser>
          <c:idx val="0"/>
          <c:order val="0"/>
          <c:spPr>
            <a:solidFill>
              <a:schemeClr val="accent1"/>
            </a:solidFill>
            <a:ln>
              <a:noFill/>
            </a:ln>
            <a:effectLst/>
          </c:spPr>
          <c:invertIfNegative val="0"/>
          <c:cat>
            <c:strRef>
              <c:f>Análise!$A$9:$A$11</c:f>
              <c:strCache>
                <c:ptCount val="3"/>
                <c:pt idx="0">
                  <c:v>Baixa</c:v>
                </c:pt>
                <c:pt idx="1">
                  <c:v>Média </c:v>
                </c:pt>
                <c:pt idx="2">
                  <c:v>Alta</c:v>
                </c:pt>
              </c:strCache>
            </c:strRef>
          </c:cat>
          <c:val>
            <c:numRef>
              <c:f>Análise!$P$9:$P$11</c:f>
              <c:numCache>
                <c:formatCode>General</c:formatCode>
                <c:ptCount val="3"/>
                <c:pt idx="0">
                  <c:v>30</c:v>
                </c:pt>
                <c:pt idx="1">
                  <c:v>5</c:v>
                </c:pt>
                <c:pt idx="2">
                  <c:v>26</c:v>
                </c:pt>
              </c:numCache>
            </c:numRef>
          </c:val>
          <c:extLst>
            <c:ext xmlns:c16="http://schemas.microsoft.com/office/drawing/2014/chart" uri="{C3380CC4-5D6E-409C-BE32-E72D297353CC}">
              <c16:uniqueId val="{00000000-4A83-A540-8DC4-4AB99DED0C14}"/>
            </c:ext>
          </c:extLst>
        </c:ser>
        <c:dLbls>
          <c:showLegendKey val="0"/>
          <c:showVal val="0"/>
          <c:showCatName val="0"/>
          <c:showSerName val="0"/>
          <c:showPercent val="0"/>
          <c:showBubbleSize val="0"/>
        </c:dLbls>
        <c:gapWidth val="199"/>
        <c:axId val="1573345392"/>
        <c:axId val="1573704160"/>
      </c:barChart>
      <c:catAx>
        <c:axId val="15733453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cap="none" spc="0" normalizeH="0" baseline="0">
                <a:solidFill>
                  <a:schemeClr val="tx1">
                    <a:lumMod val="65000"/>
                    <a:lumOff val="35000"/>
                  </a:schemeClr>
                </a:solidFill>
                <a:latin typeface="+mn-lt"/>
                <a:ea typeface="+mn-ea"/>
                <a:cs typeface="+mn-cs"/>
              </a:defRPr>
            </a:pPr>
            <a:endParaRPr lang="pt-BR"/>
          </a:p>
        </c:txPr>
        <c:crossAx val="1573704160"/>
        <c:crosses val="autoZero"/>
        <c:auto val="1"/>
        <c:lblAlgn val="ctr"/>
        <c:lblOffset val="100"/>
        <c:noMultiLvlLbl val="0"/>
      </c:catAx>
      <c:valAx>
        <c:axId val="1573704160"/>
        <c:scaling>
          <c:orientation val="minMax"/>
          <c:max val="70"/>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157334539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1" i="0" u="none" strike="noStrike" kern="1200" cap="none" spc="0" normalizeH="0" baseline="0">
                <a:solidFill>
                  <a:schemeClr val="tx1">
                    <a:lumMod val="65000"/>
                    <a:lumOff val="35000"/>
                  </a:schemeClr>
                </a:solidFill>
                <a:latin typeface="+mj-lt"/>
                <a:ea typeface="+mj-ea"/>
                <a:cs typeface="+mj-cs"/>
              </a:defRPr>
            </a:pPr>
            <a:r>
              <a:rPr lang="pt-BR" b="1"/>
              <a:t>ABRANGÊNCIA</a:t>
            </a:r>
          </a:p>
        </c:rich>
      </c:tx>
      <c:overlay val="0"/>
      <c:spPr>
        <a:noFill/>
        <a:ln>
          <a:noFill/>
        </a:ln>
        <a:effectLst/>
      </c:spPr>
      <c:txPr>
        <a:bodyPr rot="0" spcFirstLastPara="1" vertOverflow="ellipsis" vert="horz" wrap="square" anchor="ctr" anchorCtr="1"/>
        <a:lstStyle/>
        <a:p>
          <a:pPr>
            <a:defRPr sz="2000" b="1" i="0" u="none" strike="noStrike" kern="1200" cap="none" spc="0" normalizeH="0" baseline="0">
              <a:solidFill>
                <a:schemeClr val="tx1">
                  <a:lumMod val="65000"/>
                  <a:lumOff val="35000"/>
                </a:schemeClr>
              </a:solidFill>
              <a:latin typeface="+mj-lt"/>
              <a:ea typeface="+mj-ea"/>
              <a:cs typeface="+mj-cs"/>
            </a:defRPr>
          </a:pPr>
          <a:endParaRPr lang="pt-BR"/>
        </a:p>
      </c:txPr>
    </c:title>
    <c:autoTitleDeleted val="0"/>
    <c:plotArea>
      <c:layout/>
      <c:barChart>
        <c:barDir val="col"/>
        <c:grouping val="clustered"/>
        <c:varyColors val="0"/>
        <c:ser>
          <c:idx val="0"/>
          <c:order val="0"/>
          <c:spPr>
            <a:solidFill>
              <a:schemeClr val="accent1"/>
            </a:solidFill>
            <a:ln>
              <a:noFill/>
            </a:ln>
            <a:effectLst/>
          </c:spPr>
          <c:invertIfNegative val="0"/>
          <c:cat>
            <c:strRef>
              <c:f>Análise!$A$13:$A$15</c:f>
              <c:strCache>
                <c:ptCount val="3"/>
                <c:pt idx="0">
                  <c:v>Pontual</c:v>
                </c:pt>
                <c:pt idx="1">
                  <c:v>Local</c:v>
                </c:pt>
                <c:pt idx="2">
                  <c:v>Regional</c:v>
                </c:pt>
              </c:strCache>
            </c:strRef>
          </c:cat>
          <c:val>
            <c:numRef>
              <c:f>Análise!$P$13:$P$15</c:f>
              <c:numCache>
                <c:formatCode>General</c:formatCode>
                <c:ptCount val="3"/>
                <c:pt idx="0">
                  <c:v>0</c:v>
                </c:pt>
                <c:pt idx="1">
                  <c:v>26</c:v>
                </c:pt>
                <c:pt idx="2">
                  <c:v>35</c:v>
                </c:pt>
              </c:numCache>
            </c:numRef>
          </c:val>
          <c:extLst>
            <c:ext xmlns:c16="http://schemas.microsoft.com/office/drawing/2014/chart" uri="{C3380CC4-5D6E-409C-BE32-E72D297353CC}">
              <c16:uniqueId val="{00000000-6AB3-2546-9A9C-BE2F8301AC97}"/>
            </c:ext>
          </c:extLst>
        </c:ser>
        <c:dLbls>
          <c:showLegendKey val="0"/>
          <c:showVal val="0"/>
          <c:showCatName val="0"/>
          <c:showSerName val="0"/>
          <c:showPercent val="0"/>
          <c:showBubbleSize val="0"/>
        </c:dLbls>
        <c:gapWidth val="199"/>
        <c:axId val="1573132640"/>
        <c:axId val="1571254608"/>
      </c:barChart>
      <c:catAx>
        <c:axId val="15731326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cap="none" spc="0" normalizeH="0" baseline="0">
                <a:solidFill>
                  <a:schemeClr val="tx1">
                    <a:lumMod val="65000"/>
                    <a:lumOff val="35000"/>
                  </a:schemeClr>
                </a:solidFill>
                <a:latin typeface="+mn-lt"/>
                <a:ea typeface="+mn-ea"/>
                <a:cs typeface="+mn-cs"/>
              </a:defRPr>
            </a:pPr>
            <a:endParaRPr lang="pt-BR"/>
          </a:p>
        </c:txPr>
        <c:crossAx val="1571254608"/>
        <c:crosses val="autoZero"/>
        <c:auto val="1"/>
        <c:lblAlgn val="ctr"/>
        <c:lblOffset val="100"/>
        <c:noMultiLvlLbl val="0"/>
      </c:catAx>
      <c:valAx>
        <c:axId val="1571254608"/>
        <c:scaling>
          <c:orientation val="minMax"/>
          <c:max val="70"/>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1573132640"/>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1" i="0" u="none" strike="noStrike" kern="1200" cap="none" spc="0" normalizeH="0" baseline="0">
                <a:solidFill>
                  <a:schemeClr val="tx1">
                    <a:lumMod val="65000"/>
                    <a:lumOff val="35000"/>
                  </a:schemeClr>
                </a:solidFill>
                <a:latin typeface="+mj-lt"/>
                <a:ea typeface="+mj-ea"/>
                <a:cs typeface="+mj-cs"/>
              </a:defRPr>
            </a:pPr>
            <a:r>
              <a:rPr lang="pt-BR" b="1"/>
              <a:t>NÍVEL AMBIENTAL/TRÓFICO</a:t>
            </a:r>
          </a:p>
        </c:rich>
      </c:tx>
      <c:overlay val="0"/>
      <c:spPr>
        <a:noFill/>
        <a:ln>
          <a:noFill/>
        </a:ln>
        <a:effectLst/>
      </c:spPr>
      <c:txPr>
        <a:bodyPr rot="0" spcFirstLastPara="1" vertOverflow="ellipsis" vert="horz" wrap="square" anchor="ctr" anchorCtr="1"/>
        <a:lstStyle/>
        <a:p>
          <a:pPr>
            <a:defRPr sz="2000" b="1" i="0" u="none" strike="noStrike" kern="1200" cap="none" spc="0" normalizeH="0" baseline="0">
              <a:solidFill>
                <a:schemeClr val="tx1">
                  <a:lumMod val="65000"/>
                  <a:lumOff val="35000"/>
                </a:schemeClr>
              </a:solidFill>
              <a:latin typeface="+mj-lt"/>
              <a:ea typeface="+mj-ea"/>
              <a:cs typeface="+mj-cs"/>
            </a:defRPr>
          </a:pPr>
          <a:endParaRPr lang="pt-BR"/>
        </a:p>
      </c:txPr>
    </c:title>
    <c:autoTitleDeleted val="0"/>
    <c:plotArea>
      <c:layout/>
      <c:barChart>
        <c:barDir val="col"/>
        <c:grouping val="clustered"/>
        <c:varyColors val="0"/>
        <c:ser>
          <c:idx val="0"/>
          <c:order val="0"/>
          <c:spPr>
            <a:solidFill>
              <a:schemeClr val="accent1"/>
            </a:solidFill>
            <a:ln>
              <a:noFill/>
            </a:ln>
            <a:effectLst/>
          </c:spPr>
          <c:invertIfNegative val="0"/>
          <c:cat>
            <c:strRef>
              <c:f>Análise!$A$17:$A$19</c:f>
              <c:strCache>
                <c:ptCount val="3"/>
                <c:pt idx="0">
                  <c:v>Baixa</c:v>
                </c:pt>
                <c:pt idx="1">
                  <c:v>Média</c:v>
                </c:pt>
                <c:pt idx="2">
                  <c:v>Grande</c:v>
                </c:pt>
              </c:strCache>
            </c:strRef>
          </c:cat>
          <c:val>
            <c:numRef>
              <c:f>Análise!$P$17:$P$19</c:f>
              <c:numCache>
                <c:formatCode>General</c:formatCode>
                <c:ptCount val="3"/>
                <c:pt idx="0">
                  <c:v>14</c:v>
                </c:pt>
                <c:pt idx="1">
                  <c:v>27</c:v>
                </c:pt>
                <c:pt idx="2">
                  <c:v>20</c:v>
                </c:pt>
              </c:numCache>
            </c:numRef>
          </c:val>
          <c:extLst>
            <c:ext xmlns:c16="http://schemas.microsoft.com/office/drawing/2014/chart" uri="{C3380CC4-5D6E-409C-BE32-E72D297353CC}">
              <c16:uniqueId val="{00000000-82D0-8D47-AAF4-2E65C2BC0410}"/>
            </c:ext>
          </c:extLst>
        </c:ser>
        <c:dLbls>
          <c:showLegendKey val="0"/>
          <c:showVal val="0"/>
          <c:showCatName val="0"/>
          <c:showSerName val="0"/>
          <c:showPercent val="0"/>
          <c:showBubbleSize val="0"/>
        </c:dLbls>
        <c:gapWidth val="199"/>
        <c:axId val="1595411616"/>
        <c:axId val="1571285088"/>
      </c:barChart>
      <c:catAx>
        <c:axId val="15954116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cap="none" spc="0" normalizeH="0" baseline="0">
                <a:solidFill>
                  <a:schemeClr val="tx1">
                    <a:lumMod val="65000"/>
                    <a:lumOff val="35000"/>
                  </a:schemeClr>
                </a:solidFill>
                <a:latin typeface="+mn-lt"/>
                <a:ea typeface="+mn-ea"/>
                <a:cs typeface="+mn-cs"/>
              </a:defRPr>
            </a:pPr>
            <a:endParaRPr lang="pt-BR"/>
          </a:p>
        </c:txPr>
        <c:crossAx val="1571285088"/>
        <c:crosses val="autoZero"/>
        <c:auto val="1"/>
        <c:lblAlgn val="ctr"/>
        <c:lblOffset val="100"/>
        <c:noMultiLvlLbl val="0"/>
      </c:catAx>
      <c:valAx>
        <c:axId val="1571285088"/>
        <c:scaling>
          <c:orientation val="minMax"/>
          <c:max val="70"/>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1595411616"/>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1" i="0" u="none" strike="noStrike" kern="1200" cap="none" spc="0" normalizeH="0" baseline="0">
                <a:solidFill>
                  <a:schemeClr val="tx1">
                    <a:lumMod val="65000"/>
                    <a:lumOff val="35000"/>
                  </a:schemeClr>
                </a:solidFill>
                <a:latin typeface="+mj-lt"/>
                <a:ea typeface="+mj-ea"/>
                <a:cs typeface="+mj-cs"/>
              </a:defRPr>
            </a:pPr>
            <a:r>
              <a:rPr lang="pt-BR" b="1"/>
              <a:t>DURAÇÃO</a:t>
            </a:r>
          </a:p>
        </c:rich>
      </c:tx>
      <c:overlay val="0"/>
      <c:spPr>
        <a:noFill/>
        <a:ln>
          <a:noFill/>
        </a:ln>
        <a:effectLst/>
      </c:spPr>
      <c:txPr>
        <a:bodyPr rot="0" spcFirstLastPara="1" vertOverflow="ellipsis" vert="horz" wrap="square" anchor="ctr" anchorCtr="1"/>
        <a:lstStyle/>
        <a:p>
          <a:pPr>
            <a:defRPr sz="2000" b="1" i="0" u="none" strike="noStrike" kern="1200" cap="none" spc="0" normalizeH="0" baseline="0">
              <a:solidFill>
                <a:schemeClr val="tx1">
                  <a:lumMod val="65000"/>
                  <a:lumOff val="35000"/>
                </a:schemeClr>
              </a:solidFill>
              <a:latin typeface="+mj-lt"/>
              <a:ea typeface="+mj-ea"/>
              <a:cs typeface="+mj-cs"/>
            </a:defRPr>
          </a:pPr>
          <a:endParaRPr lang="pt-BR"/>
        </a:p>
      </c:txPr>
    </c:title>
    <c:autoTitleDeleted val="0"/>
    <c:plotArea>
      <c:layout/>
      <c:barChart>
        <c:barDir val="col"/>
        <c:grouping val="clustered"/>
        <c:varyColors val="0"/>
        <c:ser>
          <c:idx val="0"/>
          <c:order val="0"/>
          <c:spPr>
            <a:solidFill>
              <a:schemeClr val="accent1"/>
            </a:solidFill>
            <a:ln>
              <a:noFill/>
            </a:ln>
            <a:effectLst/>
          </c:spPr>
          <c:invertIfNegative val="0"/>
          <c:cat>
            <c:strRef>
              <c:f>Análise!$A$21:$A$23</c:f>
              <c:strCache>
                <c:ptCount val="3"/>
                <c:pt idx="0">
                  <c:v>Curta</c:v>
                </c:pt>
                <c:pt idx="1">
                  <c:v>Média</c:v>
                </c:pt>
                <c:pt idx="2">
                  <c:v>Permanente</c:v>
                </c:pt>
              </c:strCache>
            </c:strRef>
          </c:cat>
          <c:val>
            <c:numRef>
              <c:f>Análise!$P$21:$P$23</c:f>
              <c:numCache>
                <c:formatCode>General</c:formatCode>
                <c:ptCount val="3"/>
                <c:pt idx="0">
                  <c:v>3</c:v>
                </c:pt>
                <c:pt idx="1">
                  <c:v>7</c:v>
                </c:pt>
                <c:pt idx="2">
                  <c:v>51</c:v>
                </c:pt>
              </c:numCache>
            </c:numRef>
          </c:val>
          <c:extLst>
            <c:ext xmlns:c16="http://schemas.microsoft.com/office/drawing/2014/chart" uri="{C3380CC4-5D6E-409C-BE32-E72D297353CC}">
              <c16:uniqueId val="{00000000-3998-3247-A1AA-D16956F62DA9}"/>
            </c:ext>
          </c:extLst>
        </c:ser>
        <c:dLbls>
          <c:showLegendKey val="0"/>
          <c:showVal val="0"/>
          <c:showCatName val="0"/>
          <c:showSerName val="0"/>
          <c:showPercent val="0"/>
          <c:showBubbleSize val="0"/>
        </c:dLbls>
        <c:gapWidth val="199"/>
        <c:axId val="1581357632"/>
        <c:axId val="1595470592"/>
      </c:barChart>
      <c:catAx>
        <c:axId val="15813576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cap="none" spc="0" normalizeH="0" baseline="0">
                <a:solidFill>
                  <a:schemeClr val="tx1">
                    <a:lumMod val="65000"/>
                    <a:lumOff val="35000"/>
                  </a:schemeClr>
                </a:solidFill>
                <a:latin typeface="+mn-lt"/>
                <a:ea typeface="+mn-ea"/>
                <a:cs typeface="+mn-cs"/>
              </a:defRPr>
            </a:pPr>
            <a:endParaRPr lang="pt-BR"/>
          </a:p>
        </c:txPr>
        <c:crossAx val="1595470592"/>
        <c:crosses val="autoZero"/>
        <c:auto val="1"/>
        <c:lblAlgn val="ctr"/>
        <c:lblOffset val="100"/>
        <c:noMultiLvlLbl val="0"/>
      </c:catAx>
      <c:valAx>
        <c:axId val="1595470592"/>
        <c:scaling>
          <c:orientation val="minMax"/>
          <c:max val="70"/>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158135763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1" i="0" u="none" strike="noStrike" kern="1200" cap="none" spc="0" normalizeH="0" baseline="0">
                <a:solidFill>
                  <a:schemeClr val="tx1">
                    <a:lumMod val="65000"/>
                    <a:lumOff val="35000"/>
                  </a:schemeClr>
                </a:solidFill>
                <a:latin typeface="+mj-lt"/>
                <a:ea typeface="+mj-ea"/>
                <a:cs typeface="+mj-cs"/>
              </a:defRPr>
            </a:pPr>
            <a:r>
              <a:rPr lang="pt-BR" b="1"/>
              <a:t>REVERSIBILIDADE</a:t>
            </a:r>
          </a:p>
        </c:rich>
      </c:tx>
      <c:overlay val="0"/>
      <c:spPr>
        <a:noFill/>
        <a:ln>
          <a:noFill/>
        </a:ln>
        <a:effectLst/>
      </c:spPr>
      <c:txPr>
        <a:bodyPr rot="0" spcFirstLastPara="1" vertOverflow="ellipsis" vert="horz" wrap="square" anchor="ctr" anchorCtr="1"/>
        <a:lstStyle/>
        <a:p>
          <a:pPr>
            <a:defRPr sz="2000" b="1" i="0" u="none" strike="noStrike" kern="1200" cap="none" spc="0" normalizeH="0" baseline="0">
              <a:solidFill>
                <a:schemeClr val="tx1">
                  <a:lumMod val="65000"/>
                  <a:lumOff val="35000"/>
                </a:schemeClr>
              </a:solidFill>
              <a:latin typeface="+mj-lt"/>
              <a:ea typeface="+mj-ea"/>
              <a:cs typeface="+mj-cs"/>
            </a:defRPr>
          </a:pPr>
          <a:endParaRPr lang="pt-BR"/>
        </a:p>
      </c:txPr>
    </c:title>
    <c:autoTitleDeleted val="0"/>
    <c:plotArea>
      <c:layout/>
      <c:barChart>
        <c:barDir val="col"/>
        <c:grouping val="clustered"/>
        <c:varyColors val="0"/>
        <c:ser>
          <c:idx val="0"/>
          <c:order val="0"/>
          <c:spPr>
            <a:solidFill>
              <a:schemeClr val="accent1"/>
            </a:solidFill>
            <a:ln>
              <a:noFill/>
            </a:ln>
            <a:effectLst/>
          </c:spPr>
          <c:invertIfNegative val="0"/>
          <c:cat>
            <c:strRef>
              <c:f>Análise!$A$25:$A$27</c:f>
              <c:strCache>
                <c:ptCount val="3"/>
                <c:pt idx="0">
                  <c:v>Reversível</c:v>
                </c:pt>
                <c:pt idx="1">
                  <c:v>Parcialmente Reversível</c:v>
                </c:pt>
                <c:pt idx="2">
                  <c:v>Irreversível</c:v>
                </c:pt>
              </c:strCache>
            </c:strRef>
          </c:cat>
          <c:val>
            <c:numRef>
              <c:f>Análise!$P$25:$P$27</c:f>
              <c:numCache>
                <c:formatCode>General</c:formatCode>
                <c:ptCount val="3"/>
                <c:pt idx="0">
                  <c:v>58</c:v>
                </c:pt>
                <c:pt idx="1">
                  <c:v>3</c:v>
                </c:pt>
                <c:pt idx="2">
                  <c:v>0</c:v>
                </c:pt>
              </c:numCache>
            </c:numRef>
          </c:val>
          <c:extLst>
            <c:ext xmlns:c16="http://schemas.microsoft.com/office/drawing/2014/chart" uri="{C3380CC4-5D6E-409C-BE32-E72D297353CC}">
              <c16:uniqueId val="{00000000-1BAD-E640-A252-11ED0DEB4D41}"/>
            </c:ext>
          </c:extLst>
        </c:ser>
        <c:dLbls>
          <c:showLegendKey val="0"/>
          <c:showVal val="0"/>
          <c:showCatName val="0"/>
          <c:showSerName val="0"/>
          <c:showPercent val="0"/>
          <c:showBubbleSize val="0"/>
        </c:dLbls>
        <c:gapWidth val="199"/>
        <c:axId val="1579395824"/>
        <c:axId val="1541096448"/>
      </c:barChart>
      <c:catAx>
        <c:axId val="1579395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cap="none" spc="0" normalizeH="0" baseline="0">
                <a:solidFill>
                  <a:schemeClr val="tx1">
                    <a:lumMod val="65000"/>
                    <a:lumOff val="35000"/>
                  </a:schemeClr>
                </a:solidFill>
                <a:latin typeface="+mn-lt"/>
                <a:ea typeface="+mn-ea"/>
                <a:cs typeface="+mn-cs"/>
              </a:defRPr>
            </a:pPr>
            <a:endParaRPr lang="pt-BR"/>
          </a:p>
        </c:txPr>
        <c:crossAx val="1541096448"/>
        <c:crosses val="autoZero"/>
        <c:auto val="1"/>
        <c:lblAlgn val="ctr"/>
        <c:lblOffset val="100"/>
        <c:noMultiLvlLbl val="0"/>
      </c:catAx>
      <c:valAx>
        <c:axId val="1541096448"/>
        <c:scaling>
          <c:orientation val="minMax"/>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1579395824"/>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2">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b="0" kern="1200" cap="none" spc="0" normalizeH="0" baseline="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75000"/>
        <a:lumOff val="25000"/>
      </a:schemeClr>
    </cs:fontRef>
    <cs:spPr>
      <a:solidFill>
        <a:schemeClr val="dk1">
          <a:lumMod val="15000"/>
          <a:lumOff val="85000"/>
        </a:schemeClr>
      </a:solidFill>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38100" cap="rnd">
        <a:solidFill>
          <a:schemeClr val="phClr"/>
        </a:solidFill>
        <a:round/>
      </a:ln>
    </cs:spPr>
  </cs:dataPointLine>
  <cs:dataPointMarker>
    <cs:lnRef idx="0"/>
    <cs:fillRef idx="0">
      <cs:styleClr val="auto"/>
    </cs:fillRef>
    <cs:effectRef idx="0"/>
    <cs:fontRef idx="minor">
      <a:schemeClr val="dk1"/>
    </cs:fontRef>
    <cs:spPr>
      <a:solidFill>
        <a:schemeClr val="phClr"/>
      </a:solidFill>
    </cs:spPr>
  </cs:dataPointMarker>
  <cs:dataPointMarkerLayout symbol="circle" size="8"/>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50000"/>
            <a:lumOff val="50000"/>
          </a:schemeClr>
        </a:solidFill>
        <a:prstDash val="dash"/>
      </a:ln>
    </cs:spPr>
  </cs:dropLine>
  <cs:errorBar>
    <cs:lnRef idx="0"/>
    <cs:fillRef idx="0"/>
    <cs:effectRef idx="0"/>
    <cs:fontRef idx="minor">
      <a:schemeClr val="dk1"/>
    </cs:fontRef>
    <cs:spPr>
      <a:ln w="9525">
        <a:solidFill>
          <a:schemeClr val="tx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w="9525" cap="flat" cmpd="sng" algn="ctr">
        <a:solidFill>
          <a:schemeClr val="tx1">
            <a:lumMod val="5000"/>
            <a:lumOff val="95000"/>
          </a:schemeClr>
        </a:solidFill>
        <a:round/>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ajor">
      <a:schemeClr val="tx1">
        <a:lumMod val="65000"/>
        <a:lumOff val="35000"/>
      </a:schemeClr>
    </cs:fontRef>
    <cs:defRPr sz="2000" b="0" kern="1200" cap="none" spc="0" normalizeH="0" baseline="0"/>
  </cs:title>
  <cs:trendline>
    <cs:lnRef idx="0">
      <cs:styleClr val="auto"/>
    </cs:lnRef>
    <cs:fillRef idx="0"/>
    <cs:effectRef idx="0"/>
    <cs:fontRef idx="minor">
      <a:schemeClr val="dk1"/>
    </cs:fontRef>
    <cs:spPr>
      <a:ln w="19050" cap="rnd">
        <a:solidFill>
          <a:schemeClr val="phClr"/>
        </a:solidFill>
        <a:round/>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charts/style2.xml><?xml version="1.0" encoding="utf-8"?>
<cs:chartStyle xmlns:cs="http://schemas.microsoft.com/office/drawing/2012/chartStyle" xmlns:a="http://schemas.openxmlformats.org/drawingml/2006/main" id="212">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b="0" kern="1200" cap="none" spc="0" normalizeH="0" baseline="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75000"/>
        <a:lumOff val="25000"/>
      </a:schemeClr>
    </cs:fontRef>
    <cs:spPr>
      <a:solidFill>
        <a:schemeClr val="dk1">
          <a:lumMod val="15000"/>
          <a:lumOff val="85000"/>
        </a:schemeClr>
      </a:solidFill>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38100" cap="rnd">
        <a:solidFill>
          <a:schemeClr val="phClr"/>
        </a:solidFill>
        <a:round/>
      </a:ln>
    </cs:spPr>
  </cs:dataPointLine>
  <cs:dataPointMarker>
    <cs:lnRef idx="0"/>
    <cs:fillRef idx="0">
      <cs:styleClr val="auto"/>
    </cs:fillRef>
    <cs:effectRef idx="0"/>
    <cs:fontRef idx="minor">
      <a:schemeClr val="dk1"/>
    </cs:fontRef>
    <cs:spPr>
      <a:solidFill>
        <a:schemeClr val="phClr"/>
      </a:solidFill>
    </cs:spPr>
  </cs:dataPointMarker>
  <cs:dataPointMarkerLayout symbol="circle" size="8"/>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50000"/>
            <a:lumOff val="50000"/>
          </a:schemeClr>
        </a:solidFill>
        <a:prstDash val="dash"/>
      </a:ln>
    </cs:spPr>
  </cs:dropLine>
  <cs:errorBar>
    <cs:lnRef idx="0"/>
    <cs:fillRef idx="0"/>
    <cs:effectRef idx="0"/>
    <cs:fontRef idx="minor">
      <a:schemeClr val="dk1"/>
    </cs:fontRef>
    <cs:spPr>
      <a:ln w="9525">
        <a:solidFill>
          <a:schemeClr val="tx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w="9525" cap="flat" cmpd="sng" algn="ctr">
        <a:solidFill>
          <a:schemeClr val="tx1">
            <a:lumMod val="5000"/>
            <a:lumOff val="95000"/>
          </a:schemeClr>
        </a:solidFill>
        <a:round/>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ajor">
      <a:schemeClr val="tx1">
        <a:lumMod val="65000"/>
        <a:lumOff val="35000"/>
      </a:schemeClr>
    </cs:fontRef>
    <cs:defRPr sz="2000" b="0" kern="1200" cap="none" spc="0" normalizeH="0" baseline="0"/>
  </cs:title>
  <cs:trendline>
    <cs:lnRef idx="0">
      <cs:styleClr val="auto"/>
    </cs:lnRef>
    <cs:fillRef idx="0"/>
    <cs:effectRef idx="0"/>
    <cs:fontRef idx="minor">
      <a:schemeClr val="dk1"/>
    </cs:fontRef>
    <cs:spPr>
      <a:ln w="19050" cap="rnd">
        <a:solidFill>
          <a:schemeClr val="phClr"/>
        </a:solidFill>
        <a:round/>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charts/style3.xml><?xml version="1.0" encoding="utf-8"?>
<cs:chartStyle xmlns:cs="http://schemas.microsoft.com/office/drawing/2012/chartStyle" xmlns:a="http://schemas.openxmlformats.org/drawingml/2006/main" id="212">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b="0" kern="1200" cap="none" spc="0" normalizeH="0" baseline="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75000"/>
        <a:lumOff val="25000"/>
      </a:schemeClr>
    </cs:fontRef>
    <cs:spPr>
      <a:solidFill>
        <a:schemeClr val="dk1">
          <a:lumMod val="15000"/>
          <a:lumOff val="85000"/>
        </a:schemeClr>
      </a:solidFill>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38100" cap="rnd">
        <a:solidFill>
          <a:schemeClr val="phClr"/>
        </a:solidFill>
        <a:round/>
      </a:ln>
    </cs:spPr>
  </cs:dataPointLine>
  <cs:dataPointMarker>
    <cs:lnRef idx="0"/>
    <cs:fillRef idx="0">
      <cs:styleClr val="auto"/>
    </cs:fillRef>
    <cs:effectRef idx="0"/>
    <cs:fontRef idx="minor">
      <a:schemeClr val="dk1"/>
    </cs:fontRef>
    <cs:spPr>
      <a:solidFill>
        <a:schemeClr val="phClr"/>
      </a:solidFill>
    </cs:spPr>
  </cs:dataPointMarker>
  <cs:dataPointMarkerLayout symbol="circle" size="8"/>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50000"/>
            <a:lumOff val="50000"/>
          </a:schemeClr>
        </a:solidFill>
        <a:prstDash val="dash"/>
      </a:ln>
    </cs:spPr>
  </cs:dropLine>
  <cs:errorBar>
    <cs:lnRef idx="0"/>
    <cs:fillRef idx="0"/>
    <cs:effectRef idx="0"/>
    <cs:fontRef idx="minor">
      <a:schemeClr val="dk1"/>
    </cs:fontRef>
    <cs:spPr>
      <a:ln w="9525">
        <a:solidFill>
          <a:schemeClr val="tx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w="9525" cap="flat" cmpd="sng" algn="ctr">
        <a:solidFill>
          <a:schemeClr val="tx1">
            <a:lumMod val="5000"/>
            <a:lumOff val="95000"/>
          </a:schemeClr>
        </a:solidFill>
        <a:round/>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ajor">
      <a:schemeClr val="tx1">
        <a:lumMod val="65000"/>
        <a:lumOff val="35000"/>
      </a:schemeClr>
    </cs:fontRef>
    <cs:defRPr sz="2000" b="0" kern="1200" cap="none" spc="0" normalizeH="0" baseline="0"/>
  </cs:title>
  <cs:trendline>
    <cs:lnRef idx="0">
      <cs:styleClr val="auto"/>
    </cs:lnRef>
    <cs:fillRef idx="0"/>
    <cs:effectRef idx="0"/>
    <cs:fontRef idx="minor">
      <a:schemeClr val="dk1"/>
    </cs:fontRef>
    <cs:spPr>
      <a:ln w="19050" cap="rnd">
        <a:solidFill>
          <a:schemeClr val="phClr"/>
        </a:solidFill>
        <a:round/>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charts/style4.xml><?xml version="1.0" encoding="utf-8"?>
<cs:chartStyle xmlns:cs="http://schemas.microsoft.com/office/drawing/2012/chartStyle" xmlns:a="http://schemas.openxmlformats.org/drawingml/2006/main" id="212">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b="0" kern="1200" cap="none" spc="0" normalizeH="0" baseline="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75000"/>
        <a:lumOff val="25000"/>
      </a:schemeClr>
    </cs:fontRef>
    <cs:spPr>
      <a:solidFill>
        <a:schemeClr val="dk1">
          <a:lumMod val="15000"/>
          <a:lumOff val="85000"/>
        </a:schemeClr>
      </a:solidFill>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38100" cap="rnd">
        <a:solidFill>
          <a:schemeClr val="phClr"/>
        </a:solidFill>
        <a:round/>
      </a:ln>
    </cs:spPr>
  </cs:dataPointLine>
  <cs:dataPointMarker>
    <cs:lnRef idx="0"/>
    <cs:fillRef idx="0">
      <cs:styleClr val="auto"/>
    </cs:fillRef>
    <cs:effectRef idx="0"/>
    <cs:fontRef idx="minor">
      <a:schemeClr val="dk1"/>
    </cs:fontRef>
    <cs:spPr>
      <a:solidFill>
        <a:schemeClr val="phClr"/>
      </a:solidFill>
    </cs:spPr>
  </cs:dataPointMarker>
  <cs:dataPointMarkerLayout symbol="circle" size="8"/>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50000"/>
            <a:lumOff val="50000"/>
          </a:schemeClr>
        </a:solidFill>
        <a:prstDash val="dash"/>
      </a:ln>
    </cs:spPr>
  </cs:dropLine>
  <cs:errorBar>
    <cs:lnRef idx="0"/>
    <cs:fillRef idx="0"/>
    <cs:effectRef idx="0"/>
    <cs:fontRef idx="minor">
      <a:schemeClr val="dk1"/>
    </cs:fontRef>
    <cs:spPr>
      <a:ln w="9525">
        <a:solidFill>
          <a:schemeClr val="tx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w="9525" cap="flat" cmpd="sng" algn="ctr">
        <a:solidFill>
          <a:schemeClr val="tx1">
            <a:lumMod val="5000"/>
            <a:lumOff val="95000"/>
          </a:schemeClr>
        </a:solidFill>
        <a:round/>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ajor">
      <a:schemeClr val="tx1">
        <a:lumMod val="65000"/>
        <a:lumOff val="35000"/>
      </a:schemeClr>
    </cs:fontRef>
    <cs:defRPr sz="2000" b="0" kern="1200" cap="none" spc="0" normalizeH="0" baseline="0"/>
  </cs:title>
  <cs:trendline>
    <cs:lnRef idx="0">
      <cs:styleClr val="auto"/>
    </cs:lnRef>
    <cs:fillRef idx="0"/>
    <cs:effectRef idx="0"/>
    <cs:fontRef idx="minor">
      <a:schemeClr val="dk1"/>
    </cs:fontRef>
    <cs:spPr>
      <a:ln w="19050" cap="rnd">
        <a:solidFill>
          <a:schemeClr val="phClr"/>
        </a:solidFill>
        <a:round/>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charts/style5.xml><?xml version="1.0" encoding="utf-8"?>
<cs:chartStyle xmlns:cs="http://schemas.microsoft.com/office/drawing/2012/chartStyle" xmlns:a="http://schemas.openxmlformats.org/drawingml/2006/main" id="212">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b="0" kern="1200" cap="none" spc="0" normalizeH="0" baseline="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75000"/>
        <a:lumOff val="25000"/>
      </a:schemeClr>
    </cs:fontRef>
    <cs:spPr>
      <a:solidFill>
        <a:schemeClr val="dk1">
          <a:lumMod val="15000"/>
          <a:lumOff val="85000"/>
        </a:schemeClr>
      </a:solidFill>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38100" cap="rnd">
        <a:solidFill>
          <a:schemeClr val="phClr"/>
        </a:solidFill>
        <a:round/>
      </a:ln>
    </cs:spPr>
  </cs:dataPointLine>
  <cs:dataPointMarker>
    <cs:lnRef idx="0"/>
    <cs:fillRef idx="0">
      <cs:styleClr val="auto"/>
    </cs:fillRef>
    <cs:effectRef idx="0"/>
    <cs:fontRef idx="minor">
      <a:schemeClr val="dk1"/>
    </cs:fontRef>
    <cs:spPr>
      <a:solidFill>
        <a:schemeClr val="phClr"/>
      </a:solidFill>
    </cs:spPr>
  </cs:dataPointMarker>
  <cs:dataPointMarkerLayout symbol="circle" size="8"/>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50000"/>
            <a:lumOff val="50000"/>
          </a:schemeClr>
        </a:solidFill>
        <a:prstDash val="dash"/>
      </a:ln>
    </cs:spPr>
  </cs:dropLine>
  <cs:errorBar>
    <cs:lnRef idx="0"/>
    <cs:fillRef idx="0"/>
    <cs:effectRef idx="0"/>
    <cs:fontRef idx="minor">
      <a:schemeClr val="dk1"/>
    </cs:fontRef>
    <cs:spPr>
      <a:ln w="9525">
        <a:solidFill>
          <a:schemeClr val="tx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w="9525" cap="flat" cmpd="sng" algn="ctr">
        <a:solidFill>
          <a:schemeClr val="tx1">
            <a:lumMod val="5000"/>
            <a:lumOff val="95000"/>
          </a:schemeClr>
        </a:solidFill>
        <a:round/>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ajor">
      <a:schemeClr val="tx1">
        <a:lumMod val="65000"/>
        <a:lumOff val="35000"/>
      </a:schemeClr>
    </cs:fontRef>
    <cs:defRPr sz="2000" b="0" kern="1200" cap="none" spc="0" normalizeH="0" baseline="0"/>
  </cs:title>
  <cs:trendline>
    <cs:lnRef idx="0">
      <cs:styleClr val="auto"/>
    </cs:lnRef>
    <cs:fillRef idx="0"/>
    <cs:effectRef idx="0"/>
    <cs:fontRef idx="minor">
      <a:schemeClr val="dk1"/>
    </cs:fontRef>
    <cs:spPr>
      <a:ln w="19050" cap="rnd">
        <a:solidFill>
          <a:schemeClr val="phClr"/>
        </a:solidFill>
        <a:round/>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charts/style6.xml><?xml version="1.0" encoding="utf-8"?>
<cs:chartStyle xmlns:cs="http://schemas.microsoft.com/office/drawing/2012/chartStyle" xmlns:a="http://schemas.openxmlformats.org/drawingml/2006/main" id="212">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b="0" kern="1200" cap="none" spc="0" normalizeH="0" baseline="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75000"/>
        <a:lumOff val="25000"/>
      </a:schemeClr>
    </cs:fontRef>
    <cs:spPr>
      <a:solidFill>
        <a:schemeClr val="dk1">
          <a:lumMod val="15000"/>
          <a:lumOff val="85000"/>
        </a:schemeClr>
      </a:solidFill>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38100" cap="rnd">
        <a:solidFill>
          <a:schemeClr val="phClr"/>
        </a:solidFill>
        <a:round/>
      </a:ln>
    </cs:spPr>
  </cs:dataPointLine>
  <cs:dataPointMarker>
    <cs:lnRef idx="0"/>
    <cs:fillRef idx="0">
      <cs:styleClr val="auto"/>
    </cs:fillRef>
    <cs:effectRef idx="0"/>
    <cs:fontRef idx="minor">
      <a:schemeClr val="dk1"/>
    </cs:fontRef>
    <cs:spPr>
      <a:solidFill>
        <a:schemeClr val="phClr"/>
      </a:solidFill>
    </cs:spPr>
  </cs:dataPointMarker>
  <cs:dataPointMarkerLayout symbol="circle" size="8"/>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50000"/>
            <a:lumOff val="50000"/>
          </a:schemeClr>
        </a:solidFill>
        <a:prstDash val="dash"/>
      </a:ln>
    </cs:spPr>
  </cs:dropLine>
  <cs:errorBar>
    <cs:lnRef idx="0"/>
    <cs:fillRef idx="0"/>
    <cs:effectRef idx="0"/>
    <cs:fontRef idx="minor">
      <a:schemeClr val="dk1"/>
    </cs:fontRef>
    <cs:spPr>
      <a:ln w="9525">
        <a:solidFill>
          <a:schemeClr val="tx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w="9525" cap="flat" cmpd="sng" algn="ctr">
        <a:solidFill>
          <a:schemeClr val="tx1">
            <a:lumMod val="5000"/>
            <a:lumOff val="95000"/>
          </a:schemeClr>
        </a:solidFill>
        <a:round/>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ajor">
      <a:schemeClr val="tx1">
        <a:lumMod val="65000"/>
        <a:lumOff val="35000"/>
      </a:schemeClr>
    </cs:fontRef>
    <cs:defRPr sz="2000" b="0" kern="1200" cap="none" spc="0" normalizeH="0" baseline="0"/>
  </cs:title>
  <cs:trendline>
    <cs:lnRef idx="0">
      <cs:styleClr val="auto"/>
    </cs:lnRef>
    <cs:fillRef idx="0"/>
    <cs:effectRef idx="0"/>
    <cs:fontRef idx="minor">
      <a:schemeClr val="dk1"/>
    </cs:fontRef>
    <cs:spPr>
      <a:ln w="19050" cap="rnd">
        <a:solidFill>
          <a:schemeClr val="phClr"/>
        </a:solidFill>
        <a:round/>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152400</xdr:colOff>
      <xdr:row>1</xdr:row>
      <xdr:rowOff>0</xdr:rowOff>
    </xdr:from>
    <xdr:to>
      <xdr:col>5</xdr:col>
      <xdr:colOff>533400</xdr:colOff>
      <xdr:row>14</xdr:row>
      <xdr:rowOff>101600</xdr:rowOff>
    </xdr:to>
    <xdr:graphicFrame macro="">
      <xdr:nvGraphicFramePr>
        <xdr:cNvPr id="2" name="Gráfico 1">
          <a:extLst>
            <a:ext uri="{FF2B5EF4-FFF2-40B4-BE49-F238E27FC236}">
              <a16:creationId xmlns:a16="http://schemas.microsoft.com/office/drawing/2014/main" id="{19FAB887-5F99-0546-B12C-44EE02205F7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635000</xdr:colOff>
      <xdr:row>1</xdr:row>
      <xdr:rowOff>12700</xdr:rowOff>
    </xdr:from>
    <xdr:to>
      <xdr:col>11</xdr:col>
      <xdr:colOff>177800</xdr:colOff>
      <xdr:row>14</xdr:row>
      <xdr:rowOff>114300</xdr:rowOff>
    </xdr:to>
    <xdr:graphicFrame macro="">
      <xdr:nvGraphicFramePr>
        <xdr:cNvPr id="3" name="Gráfico 2">
          <a:extLst>
            <a:ext uri="{FF2B5EF4-FFF2-40B4-BE49-F238E27FC236}">
              <a16:creationId xmlns:a16="http://schemas.microsoft.com/office/drawing/2014/main" id="{68A08410-9C9F-1E40-BF7D-E2ACE03A5F8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266700</xdr:colOff>
      <xdr:row>1</xdr:row>
      <xdr:rowOff>0</xdr:rowOff>
    </xdr:from>
    <xdr:to>
      <xdr:col>16</xdr:col>
      <xdr:colOff>635000</xdr:colOff>
      <xdr:row>14</xdr:row>
      <xdr:rowOff>101600</xdr:rowOff>
    </xdr:to>
    <xdr:graphicFrame macro="">
      <xdr:nvGraphicFramePr>
        <xdr:cNvPr id="4" name="Gráfico 3">
          <a:extLst>
            <a:ext uri="{FF2B5EF4-FFF2-40B4-BE49-F238E27FC236}">
              <a16:creationId xmlns:a16="http://schemas.microsoft.com/office/drawing/2014/main" id="{83873B21-7B8A-E549-A297-7C45EC0BF6B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139700</xdr:colOff>
      <xdr:row>15</xdr:row>
      <xdr:rowOff>76200</xdr:rowOff>
    </xdr:from>
    <xdr:to>
      <xdr:col>5</xdr:col>
      <xdr:colOff>520700</xdr:colOff>
      <xdr:row>28</xdr:row>
      <xdr:rowOff>177800</xdr:rowOff>
    </xdr:to>
    <xdr:graphicFrame macro="">
      <xdr:nvGraphicFramePr>
        <xdr:cNvPr id="5" name="Gráfico 4">
          <a:extLst>
            <a:ext uri="{FF2B5EF4-FFF2-40B4-BE49-F238E27FC236}">
              <a16:creationId xmlns:a16="http://schemas.microsoft.com/office/drawing/2014/main" id="{832C2B94-9B48-9646-BA9F-5383670B4FF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5</xdr:col>
      <xdr:colOff>647700</xdr:colOff>
      <xdr:row>15</xdr:row>
      <xdr:rowOff>50800</xdr:rowOff>
    </xdr:from>
    <xdr:to>
      <xdr:col>11</xdr:col>
      <xdr:colOff>190500</xdr:colOff>
      <xdr:row>28</xdr:row>
      <xdr:rowOff>152400</xdr:rowOff>
    </xdr:to>
    <xdr:graphicFrame macro="">
      <xdr:nvGraphicFramePr>
        <xdr:cNvPr id="6" name="Gráfico 5">
          <a:extLst>
            <a:ext uri="{FF2B5EF4-FFF2-40B4-BE49-F238E27FC236}">
              <a16:creationId xmlns:a16="http://schemas.microsoft.com/office/drawing/2014/main" id="{3D13B135-B4EE-4E46-A2C5-9EEDB2E101B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11</xdr:col>
      <xdr:colOff>266700</xdr:colOff>
      <xdr:row>15</xdr:row>
      <xdr:rowOff>12700</xdr:rowOff>
    </xdr:from>
    <xdr:to>
      <xdr:col>16</xdr:col>
      <xdr:colOff>635000</xdr:colOff>
      <xdr:row>28</xdr:row>
      <xdr:rowOff>114300</xdr:rowOff>
    </xdr:to>
    <xdr:graphicFrame macro="">
      <xdr:nvGraphicFramePr>
        <xdr:cNvPr id="7" name="Gráfico 6">
          <a:extLst>
            <a:ext uri="{FF2B5EF4-FFF2-40B4-BE49-F238E27FC236}">
              <a16:creationId xmlns:a16="http://schemas.microsoft.com/office/drawing/2014/main" id="{B2F9E9BF-1EC2-084E-AFE5-9B1FC0B9D0D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1560CE-4530-4D44-A868-7F97635A5026}">
  <sheetPr>
    <tabColor theme="5"/>
  </sheetPr>
  <dimension ref="A1:F90"/>
  <sheetViews>
    <sheetView workbookViewId="0">
      <selection activeCell="B98" sqref="B98"/>
    </sheetView>
  </sheetViews>
  <sheetFormatPr baseColWidth="10" defaultColWidth="8.6640625" defaultRowHeight="16" x14ac:dyDescent="0.2"/>
  <cols>
    <col min="1" max="1" width="12.5" style="17" bestFit="1" customWidth="1"/>
    <col min="2" max="2" width="71.6640625" style="48" customWidth="1"/>
    <col min="3" max="3" width="18.83203125" style="17" bestFit="1" customWidth="1"/>
    <col min="4" max="4" width="37.6640625" style="17" bestFit="1" customWidth="1"/>
    <col min="5" max="5" width="24.5" style="17" bestFit="1" customWidth="1"/>
    <col min="6" max="6" width="62.5" style="13" bestFit="1" customWidth="1"/>
    <col min="7" max="16384" width="8.6640625" style="17"/>
  </cols>
  <sheetData>
    <row r="1" spans="1:5" s="13" customFormat="1" ht="18" thickBot="1" x14ac:dyDescent="0.25">
      <c r="A1" s="9" t="s">
        <v>39</v>
      </c>
      <c r="B1" s="10" t="s">
        <v>40</v>
      </c>
      <c r="C1" s="11" t="s">
        <v>41</v>
      </c>
      <c r="D1" s="11" t="s">
        <v>42</v>
      </c>
      <c r="E1" s="12" t="s">
        <v>43</v>
      </c>
    </row>
    <row r="2" spans="1:5" ht="51" x14ac:dyDescent="0.2">
      <c r="A2" s="14" t="s">
        <v>44</v>
      </c>
      <c r="B2" s="15" t="s">
        <v>45</v>
      </c>
      <c r="C2" s="16" t="s">
        <v>46</v>
      </c>
      <c r="D2" s="71" t="s">
        <v>47</v>
      </c>
      <c r="E2" s="73" t="s">
        <v>48</v>
      </c>
    </row>
    <row r="3" spans="1:5" ht="34" x14ac:dyDescent="0.2">
      <c r="A3" s="18" t="s">
        <v>44</v>
      </c>
      <c r="B3" s="19" t="s">
        <v>49</v>
      </c>
      <c r="C3" s="20" t="s">
        <v>46</v>
      </c>
      <c r="D3" s="72"/>
      <c r="E3" s="74"/>
    </row>
    <row r="4" spans="1:5" ht="51" x14ac:dyDescent="0.2">
      <c r="A4" s="18" t="s">
        <v>44</v>
      </c>
      <c r="B4" s="19" t="s">
        <v>50</v>
      </c>
      <c r="C4" s="20" t="s">
        <v>46</v>
      </c>
      <c r="D4" s="72"/>
      <c r="E4" s="74"/>
    </row>
    <row r="5" spans="1:5" ht="34" x14ac:dyDescent="0.2">
      <c r="A5" s="18" t="s">
        <v>44</v>
      </c>
      <c r="B5" s="19" t="s">
        <v>51</v>
      </c>
      <c r="C5" s="20" t="s">
        <v>46</v>
      </c>
      <c r="D5" s="72"/>
      <c r="E5" s="74"/>
    </row>
    <row r="6" spans="1:5" ht="51" x14ac:dyDescent="0.2">
      <c r="A6" s="18" t="s">
        <v>44</v>
      </c>
      <c r="B6" s="19" t="s">
        <v>52</v>
      </c>
      <c r="C6" s="20" t="s">
        <v>46</v>
      </c>
      <c r="D6" s="72"/>
      <c r="E6" s="74"/>
    </row>
    <row r="7" spans="1:5" ht="34" x14ac:dyDescent="0.2">
      <c r="A7" s="18" t="s">
        <v>44</v>
      </c>
      <c r="B7" s="21" t="s">
        <v>53</v>
      </c>
      <c r="C7" s="22" t="s">
        <v>54</v>
      </c>
      <c r="D7" s="78" t="s">
        <v>55</v>
      </c>
      <c r="E7" s="74"/>
    </row>
    <row r="8" spans="1:5" ht="34" x14ac:dyDescent="0.2">
      <c r="A8" s="18" t="s">
        <v>44</v>
      </c>
      <c r="B8" s="21" t="s">
        <v>56</v>
      </c>
      <c r="C8" s="22" t="s">
        <v>54</v>
      </c>
      <c r="D8" s="78"/>
      <c r="E8" s="74"/>
    </row>
    <row r="9" spans="1:5" ht="69" thickBot="1" x14ac:dyDescent="0.25">
      <c r="A9" s="23" t="s">
        <v>44</v>
      </c>
      <c r="B9" s="24" t="s">
        <v>57</v>
      </c>
      <c r="C9" s="25" t="s">
        <v>54</v>
      </c>
      <c r="D9" s="87"/>
      <c r="E9" s="75"/>
    </row>
    <row r="10" spans="1:5" ht="34" x14ac:dyDescent="0.2">
      <c r="A10" s="26" t="s">
        <v>58</v>
      </c>
      <c r="B10" s="15" t="s">
        <v>59</v>
      </c>
      <c r="C10" s="16" t="s">
        <v>60</v>
      </c>
      <c r="D10" s="71" t="s">
        <v>61</v>
      </c>
      <c r="E10" s="73" t="s">
        <v>62</v>
      </c>
    </row>
    <row r="11" spans="1:5" ht="17" x14ac:dyDescent="0.2">
      <c r="A11" s="27" t="s">
        <v>58</v>
      </c>
      <c r="B11" s="19" t="s">
        <v>63</v>
      </c>
      <c r="C11" s="20" t="s">
        <v>64</v>
      </c>
      <c r="D11" s="72"/>
      <c r="E11" s="74"/>
    </row>
    <row r="12" spans="1:5" ht="18" thickBot="1" x14ac:dyDescent="0.25">
      <c r="A12" s="28" t="s">
        <v>58</v>
      </c>
      <c r="B12" s="29" t="s">
        <v>65</v>
      </c>
      <c r="C12" s="30" t="s">
        <v>64</v>
      </c>
      <c r="D12" s="76"/>
      <c r="E12" s="75"/>
    </row>
    <row r="13" spans="1:5" ht="34" x14ac:dyDescent="0.2">
      <c r="A13" s="26" t="s">
        <v>58</v>
      </c>
      <c r="B13" s="31" t="s">
        <v>66</v>
      </c>
      <c r="C13" s="32" t="s">
        <v>64</v>
      </c>
      <c r="D13" s="32" t="s">
        <v>67</v>
      </c>
      <c r="E13" s="73" t="s">
        <v>68</v>
      </c>
    </row>
    <row r="14" spans="1:5" ht="52" thickBot="1" x14ac:dyDescent="0.25">
      <c r="A14" s="33" t="s">
        <v>69</v>
      </c>
      <c r="B14" s="29" t="s">
        <v>70</v>
      </c>
      <c r="C14" s="30" t="s">
        <v>71</v>
      </c>
      <c r="D14" s="30" t="s">
        <v>72</v>
      </c>
      <c r="E14" s="75"/>
    </row>
    <row r="15" spans="1:5" ht="34" x14ac:dyDescent="0.2">
      <c r="A15" s="26" t="s">
        <v>58</v>
      </c>
      <c r="B15" s="31" t="s">
        <v>73</v>
      </c>
      <c r="C15" s="32" t="s">
        <v>74</v>
      </c>
      <c r="D15" s="79" t="s">
        <v>75</v>
      </c>
      <c r="E15" s="73" t="s">
        <v>76</v>
      </c>
    </row>
    <row r="16" spans="1:5" ht="17" x14ac:dyDescent="0.2">
      <c r="A16" s="27" t="s">
        <v>58</v>
      </c>
      <c r="B16" s="34" t="s">
        <v>77</v>
      </c>
      <c r="C16" s="35" t="s">
        <v>74</v>
      </c>
      <c r="D16" s="80"/>
      <c r="E16" s="74"/>
    </row>
    <row r="17" spans="1:5" ht="102" x14ac:dyDescent="0.2">
      <c r="A17" s="27" t="s">
        <v>58</v>
      </c>
      <c r="B17" s="34" t="s">
        <v>78</v>
      </c>
      <c r="C17" s="35" t="s">
        <v>79</v>
      </c>
      <c r="D17" s="80"/>
      <c r="E17" s="74"/>
    </row>
    <row r="18" spans="1:5" ht="17" x14ac:dyDescent="0.2">
      <c r="A18" s="36" t="s">
        <v>80</v>
      </c>
      <c r="B18" s="34" t="s">
        <v>81</v>
      </c>
      <c r="C18" s="35" t="s">
        <v>82</v>
      </c>
      <c r="D18" s="80"/>
      <c r="E18" s="74"/>
    </row>
    <row r="19" spans="1:5" ht="17" x14ac:dyDescent="0.2">
      <c r="A19" s="36" t="s">
        <v>80</v>
      </c>
      <c r="B19" s="34" t="s">
        <v>83</v>
      </c>
      <c r="C19" s="35" t="s">
        <v>82</v>
      </c>
      <c r="D19" s="80"/>
      <c r="E19" s="74"/>
    </row>
    <row r="20" spans="1:5" ht="17" x14ac:dyDescent="0.2">
      <c r="A20" s="36" t="s">
        <v>80</v>
      </c>
      <c r="B20" s="34" t="s">
        <v>84</v>
      </c>
      <c r="C20" s="35" t="s">
        <v>60</v>
      </c>
      <c r="D20" s="80"/>
      <c r="E20" s="74"/>
    </row>
    <row r="21" spans="1:5" ht="17" x14ac:dyDescent="0.2">
      <c r="A21" s="36" t="s">
        <v>80</v>
      </c>
      <c r="B21" s="34" t="s">
        <v>85</v>
      </c>
      <c r="C21" s="35" t="s">
        <v>86</v>
      </c>
      <c r="D21" s="80"/>
      <c r="E21" s="74"/>
    </row>
    <row r="22" spans="1:5" ht="34" x14ac:dyDescent="0.2">
      <c r="A22" s="36" t="s">
        <v>80</v>
      </c>
      <c r="B22" s="34" t="s">
        <v>87</v>
      </c>
      <c r="C22" s="35" t="s">
        <v>46</v>
      </c>
      <c r="D22" s="80"/>
      <c r="E22" s="74"/>
    </row>
    <row r="23" spans="1:5" ht="34" x14ac:dyDescent="0.2">
      <c r="A23" s="36" t="s">
        <v>80</v>
      </c>
      <c r="B23" s="34" t="s">
        <v>88</v>
      </c>
      <c r="C23" s="35" t="s">
        <v>46</v>
      </c>
      <c r="D23" s="80"/>
      <c r="E23" s="74"/>
    </row>
    <row r="24" spans="1:5" ht="34" x14ac:dyDescent="0.2">
      <c r="A24" s="36" t="s">
        <v>80</v>
      </c>
      <c r="B24" s="34" t="s">
        <v>89</v>
      </c>
      <c r="C24" s="35" t="s">
        <v>46</v>
      </c>
      <c r="D24" s="80"/>
      <c r="E24" s="74"/>
    </row>
    <row r="25" spans="1:5" ht="17" x14ac:dyDescent="0.2">
      <c r="A25" s="36" t="s">
        <v>80</v>
      </c>
      <c r="B25" s="34" t="s">
        <v>90</v>
      </c>
      <c r="C25" s="35" t="s">
        <v>46</v>
      </c>
      <c r="D25" s="80"/>
      <c r="E25" s="74"/>
    </row>
    <row r="26" spans="1:5" ht="34" x14ac:dyDescent="0.2">
      <c r="A26" s="18" t="s">
        <v>44</v>
      </c>
      <c r="B26" s="34" t="s">
        <v>91</v>
      </c>
      <c r="C26" s="35" t="s">
        <v>92</v>
      </c>
      <c r="D26" s="80"/>
      <c r="E26" s="74"/>
    </row>
    <row r="27" spans="1:5" ht="51" x14ac:dyDescent="0.2">
      <c r="A27" s="18" t="s">
        <v>44</v>
      </c>
      <c r="B27" s="34" t="s">
        <v>93</v>
      </c>
      <c r="C27" s="35" t="s">
        <v>92</v>
      </c>
      <c r="D27" s="80"/>
      <c r="E27" s="74"/>
    </row>
    <row r="28" spans="1:5" ht="68" x14ac:dyDescent="0.2">
      <c r="A28" s="18" t="s">
        <v>44</v>
      </c>
      <c r="B28" s="34" t="s">
        <v>94</v>
      </c>
      <c r="C28" s="35" t="s">
        <v>92</v>
      </c>
      <c r="D28" s="80"/>
      <c r="E28" s="74"/>
    </row>
    <row r="29" spans="1:5" ht="68" x14ac:dyDescent="0.2">
      <c r="A29" s="18" t="s">
        <v>44</v>
      </c>
      <c r="B29" s="34" t="s">
        <v>206</v>
      </c>
      <c r="C29" s="35" t="s">
        <v>92</v>
      </c>
      <c r="D29" s="80"/>
      <c r="E29" s="74"/>
    </row>
    <row r="30" spans="1:5" ht="34" x14ac:dyDescent="0.2">
      <c r="A30" s="18" t="s">
        <v>44</v>
      </c>
      <c r="B30" s="34" t="s">
        <v>95</v>
      </c>
      <c r="C30" s="35" t="s">
        <v>46</v>
      </c>
      <c r="D30" s="80"/>
      <c r="E30" s="74"/>
    </row>
    <row r="31" spans="1:5" ht="51" x14ac:dyDescent="0.2">
      <c r="A31" s="18" t="s">
        <v>44</v>
      </c>
      <c r="B31" s="34" t="s">
        <v>96</v>
      </c>
      <c r="C31" s="35" t="s">
        <v>46</v>
      </c>
      <c r="D31" s="80"/>
      <c r="E31" s="74"/>
    </row>
    <row r="32" spans="1:5" ht="34" x14ac:dyDescent="0.2">
      <c r="A32" s="36" t="s">
        <v>80</v>
      </c>
      <c r="B32" s="34" t="s">
        <v>97</v>
      </c>
      <c r="C32" s="35" t="s">
        <v>92</v>
      </c>
      <c r="D32" s="80"/>
      <c r="E32" s="74"/>
    </row>
    <row r="33" spans="1:6" ht="17" x14ac:dyDescent="0.2">
      <c r="A33" s="27" t="s">
        <v>58</v>
      </c>
      <c r="B33" s="19" t="s">
        <v>98</v>
      </c>
      <c r="C33" s="20" t="s">
        <v>99</v>
      </c>
      <c r="D33" s="72" t="s">
        <v>100</v>
      </c>
      <c r="E33" s="74"/>
    </row>
    <row r="34" spans="1:6" ht="34" x14ac:dyDescent="0.2">
      <c r="A34" s="27" t="s">
        <v>58</v>
      </c>
      <c r="B34" s="19" t="s">
        <v>101</v>
      </c>
      <c r="C34" s="20" t="s">
        <v>60</v>
      </c>
      <c r="D34" s="72"/>
      <c r="E34" s="74"/>
    </row>
    <row r="35" spans="1:6" ht="34" x14ac:dyDescent="0.2">
      <c r="A35" s="36" t="s">
        <v>80</v>
      </c>
      <c r="B35" s="19" t="s">
        <v>102</v>
      </c>
      <c r="C35" s="20" t="s">
        <v>103</v>
      </c>
      <c r="D35" s="72"/>
      <c r="E35" s="74"/>
      <c r="F35" s="17"/>
    </row>
    <row r="36" spans="1:6" ht="34" x14ac:dyDescent="0.2">
      <c r="A36" s="36" t="s">
        <v>80</v>
      </c>
      <c r="B36" s="19" t="s">
        <v>104</v>
      </c>
      <c r="C36" s="20" t="s">
        <v>103</v>
      </c>
      <c r="D36" s="72"/>
      <c r="E36" s="74"/>
    </row>
    <row r="37" spans="1:6" ht="18" thickBot="1" x14ac:dyDescent="0.25">
      <c r="A37" s="28" t="s">
        <v>58</v>
      </c>
      <c r="B37" s="37" t="s">
        <v>105</v>
      </c>
      <c r="C37" s="38" t="s">
        <v>64</v>
      </c>
      <c r="D37" s="38" t="s">
        <v>106</v>
      </c>
      <c r="E37" s="75"/>
    </row>
    <row r="38" spans="1:6" ht="34" x14ac:dyDescent="0.2">
      <c r="A38" s="26" t="s">
        <v>58</v>
      </c>
      <c r="B38" s="15" t="s">
        <v>107</v>
      </c>
      <c r="C38" s="16" t="s">
        <v>64</v>
      </c>
      <c r="D38" s="71" t="s">
        <v>108</v>
      </c>
      <c r="E38" s="73" t="s">
        <v>109</v>
      </c>
    </row>
    <row r="39" spans="1:6" ht="17" x14ac:dyDescent="0.2">
      <c r="A39" s="27" t="s">
        <v>58</v>
      </c>
      <c r="B39" s="19" t="s">
        <v>110</v>
      </c>
      <c r="C39" s="20" t="s">
        <v>111</v>
      </c>
      <c r="D39" s="72"/>
      <c r="E39" s="74"/>
    </row>
    <row r="40" spans="1:6" ht="68" x14ac:dyDescent="0.2">
      <c r="A40" s="27" t="s">
        <v>58</v>
      </c>
      <c r="B40" s="19" t="s">
        <v>112</v>
      </c>
      <c r="C40" s="20" t="s">
        <v>113</v>
      </c>
      <c r="D40" s="72"/>
      <c r="E40" s="74"/>
    </row>
    <row r="41" spans="1:6" ht="34" x14ac:dyDescent="0.2">
      <c r="A41" s="39" t="s">
        <v>114</v>
      </c>
      <c r="B41" s="19" t="s">
        <v>115</v>
      </c>
      <c r="C41" s="20" t="s">
        <v>103</v>
      </c>
      <c r="D41" s="72"/>
      <c r="E41" s="74"/>
    </row>
    <row r="42" spans="1:6" ht="34" x14ac:dyDescent="0.2">
      <c r="A42" s="39" t="s">
        <v>114</v>
      </c>
      <c r="B42" s="19" t="s">
        <v>116</v>
      </c>
      <c r="C42" s="20" t="s">
        <v>103</v>
      </c>
      <c r="D42" s="72"/>
      <c r="E42" s="74"/>
    </row>
    <row r="43" spans="1:6" ht="102" x14ac:dyDescent="0.2">
      <c r="A43" s="18" t="s">
        <v>44</v>
      </c>
      <c r="B43" s="19" t="s">
        <v>117</v>
      </c>
      <c r="C43" s="20" t="s">
        <v>118</v>
      </c>
      <c r="D43" s="72"/>
      <c r="E43" s="74"/>
    </row>
    <row r="44" spans="1:6" ht="68" x14ac:dyDescent="0.2">
      <c r="A44" s="18" t="s">
        <v>44</v>
      </c>
      <c r="B44" s="19" t="s">
        <v>119</v>
      </c>
      <c r="C44" s="20" t="s">
        <v>118</v>
      </c>
      <c r="D44" s="72"/>
      <c r="E44" s="74"/>
    </row>
    <row r="45" spans="1:6" ht="51" x14ac:dyDescent="0.2">
      <c r="A45" s="18" t="s">
        <v>44</v>
      </c>
      <c r="B45" s="19" t="s">
        <v>120</v>
      </c>
      <c r="C45" s="20" t="s">
        <v>118</v>
      </c>
      <c r="D45" s="72"/>
      <c r="E45" s="74"/>
    </row>
    <row r="46" spans="1:6" ht="17" x14ac:dyDescent="0.2">
      <c r="A46" s="27" t="s">
        <v>58</v>
      </c>
      <c r="B46" s="19" t="s">
        <v>121</v>
      </c>
      <c r="C46" s="20" t="s">
        <v>122</v>
      </c>
      <c r="D46" s="72"/>
      <c r="E46" s="74"/>
    </row>
    <row r="47" spans="1:6" ht="17" x14ac:dyDescent="0.2">
      <c r="A47" s="27" t="s">
        <v>58</v>
      </c>
      <c r="B47" s="19" t="s">
        <v>123</v>
      </c>
      <c r="C47" s="20" t="s">
        <v>124</v>
      </c>
      <c r="D47" s="72"/>
      <c r="E47" s="74"/>
      <c r="F47" s="17"/>
    </row>
    <row r="48" spans="1:6" ht="17" x14ac:dyDescent="0.2">
      <c r="A48" s="27" t="s">
        <v>58</v>
      </c>
      <c r="B48" s="19" t="s">
        <v>125</v>
      </c>
      <c r="C48" s="20" t="s">
        <v>126</v>
      </c>
      <c r="D48" s="72"/>
      <c r="E48" s="74"/>
      <c r="F48" s="17"/>
    </row>
    <row r="49" spans="1:5" ht="34" x14ac:dyDescent="0.2">
      <c r="A49" s="39" t="s">
        <v>114</v>
      </c>
      <c r="B49" s="19" t="s">
        <v>127</v>
      </c>
      <c r="C49" s="20" t="s">
        <v>103</v>
      </c>
      <c r="D49" s="72"/>
      <c r="E49" s="74"/>
    </row>
    <row r="50" spans="1:5" ht="17" x14ac:dyDescent="0.2">
      <c r="A50" s="39" t="s">
        <v>114</v>
      </c>
      <c r="B50" s="19" t="s">
        <v>128</v>
      </c>
      <c r="C50" s="20" t="s">
        <v>103</v>
      </c>
      <c r="D50" s="72"/>
      <c r="E50" s="74"/>
    </row>
    <row r="51" spans="1:5" ht="17" x14ac:dyDescent="0.2">
      <c r="A51" s="39" t="s">
        <v>114</v>
      </c>
      <c r="B51" s="19" t="s">
        <v>129</v>
      </c>
      <c r="C51" s="20" t="s">
        <v>103</v>
      </c>
      <c r="D51" s="72"/>
      <c r="E51" s="74"/>
    </row>
    <row r="52" spans="1:5" ht="17" x14ac:dyDescent="0.2">
      <c r="A52" s="39" t="s">
        <v>114</v>
      </c>
      <c r="B52" s="19" t="s">
        <v>130</v>
      </c>
      <c r="C52" s="20" t="s">
        <v>103</v>
      </c>
      <c r="D52" s="72"/>
      <c r="E52" s="74"/>
    </row>
    <row r="53" spans="1:5" ht="34" x14ac:dyDescent="0.2">
      <c r="A53" s="39" t="s">
        <v>114</v>
      </c>
      <c r="B53" s="34" t="s">
        <v>131</v>
      </c>
      <c r="C53" s="35" t="s">
        <v>103</v>
      </c>
      <c r="D53" s="80" t="s">
        <v>132</v>
      </c>
      <c r="E53" s="74"/>
    </row>
    <row r="54" spans="1:5" ht="17" x14ac:dyDescent="0.2">
      <c r="A54" s="39" t="s">
        <v>114</v>
      </c>
      <c r="B54" s="34" t="s">
        <v>133</v>
      </c>
      <c r="C54" s="35" t="s">
        <v>103</v>
      </c>
      <c r="D54" s="80"/>
      <c r="E54" s="74"/>
    </row>
    <row r="55" spans="1:5" ht="17" x14ac:dyDescent="0.2">
      <c r="A55" s="39" t="s">
        <v>114</v>
      </c>
      <c r="B55" s="34" t="s">
        <v>134</v>
      </c>
      <c r="C55" s="35" t="s">
        <v>103</v>
      </c>
      <c r="D55" s="80"/>
      <c r="E55" s="74"/>
    </row>
    <row r="56" spans="1:5" ht="17" x14ac:dyDescent="0.2">
      <c r="A56" s="39" t="s">
        <v>114</v>
      </c>
      <c r="B56" s="34" t="s">
        <v>135</v>
      </c>
      <c r="C56" s="35" t="s">
        <v>103</v>
      </c>
      <c r="D56" s="80"/>
      <c r="E56" s="74"/>
    </row>
    <row r="57" spans="1:5" ht="17" x14ac:dyDescent="0.2">
      <c r="A57" s="27" t="s">
        <v>58</v>
      </c>
      <c r="B57" s="34" t="s">
        <v>136</v>
      </c>
      <c r="C57" s="35" t="s">
        <v>137</v>
      </c>
      <c r="D57" s="80"/>
      <c r="E57" s="74"/>
    </row>
    <row r="58" spans="1:5" ht="17" x14ac:dyDescent="0.2">
      <c r="A58" s="27" t="s">
        <v>58</v>
      </c>
      <c r="B58" s="34" t="s">
        <v>138</v>
      </c>
      <c r="C58" s="35" t="s">
        <v>111</v>
      </c>
      <c r="D58" s="80"/>
      <c r="E58" s="74"/>
    </row>
    <row r="59" spans="1:5" ht="18" thickBot="1" x14ac:dyDescent="0.25">
      <c r="A59" s="28" t="s">
        <v>58</v>
      </c>
      <c r="B59" s="37" t="s">
        <v>139</v>
      </c>
      <c r="C59" s="38" t="s">
        <v>140</v>
      </c>
      <c r="D59" s="81"/>
      <c r="E59" s="75"/>
    </row>
    <row r="60" spans="1:5" ht="17" x14ac:dyDescent="0.2">
      <c r="A60" s="26" t="s">
        <v>58</v>
      </c>
      <c r="B60" s="15" t="s">
        <v>141</v>
      </c>
      <c r="C60" s="16" t="s">
        <v>64</v>
      </c>
      <c r="D60" s="71" t="s">
        <v>142</v>
      </c>
      <c r="E60" s="73" t="s">
        <v>143</v>
      </c>
    </row>
    <row r="61" spans="1:5" ht="17" x14ac:dyDescent="0.2">
      <c r="A61" s="36" t="s">
        <v>80</v>
      </c>
      <c r="B61" s="40" t="s">
        <v>144</v>
      </c>
      <c r="C61" s="20" t="s">
        <v>46</v>
      </c>
      <c r="D61" s="72"/>
      <c r="E61" s="74"/>
    </row>
    <row r="62" spans="1:5" ht="17" x14ac:dyDescent="0.2">
      <c r="A62" s="36" t="s">
        <v>80</v>
      </c>
      <c r="B62" s="34" t="s">
        <v>145</v>
      </c>
      <c r="C62" s="35" t="s">
        <v>146</v>
      </c>
      <c r="D62" s="35" t="s">
        <v>147</v>
      </c>
      <c r="E62" s="74"/>
    </row>
    <row r="63" spans="1:5" ht="17" x14ac:dyDescent="0.2">
      <c r="A63" s="36" t="s">
        <v>80</v>
      </c>
      <c r="B63" s="19" t="s">
        <v>148</v>
      </c>
      <c r="C63" s="20" t="s">
        <v>60</v>
      </c>
      <c r="D63" s="20" t="s">
        <v>149</v>
      </c>
      <c r="E63" s="74"/>
    </row>
    <row r="64" spans="1:5" ht="17" x14ac:dyDescent="0.2">
      <c r="A64" s="27" t="s">
        <v>58</v>
      </c>
      <c r="B64" s="21" t="s">
        <v>150</v>
      </c>
      <c r="C64" s="22" t="s">
        <v>151</v>
      </c>
      <c r="D64" s="22" t="s">
        <v>152</v>
      </c>
      <c r="E64" s="74"/>
    </row>
    <row r="65" spans="1:5" ht="102" x14ac:dyDescent="0.2">
      <c r="A65" s="36" t="s">
        <v>80</v>
      </c>
      <c r="B65" s="19" t="s">
        <v>153</v>
      </c>
      <c r="C65" s="20" t="s">
        <v>154</v>
      </c>
      <c r="D65" s="72" t="s">
        <v>155</v>
      </c>
      <c r="E65" s="74"/>
    </row>
    <row r="66" spans="1:5" ht="17" x14ac:dyDescent="0.2">
      <c r="A66" s="27" t="s">
        <v>58</v>
      </c>
      <c r="B66" s="19" t="s">
        <v>156</v>
      </c>
      <c r="C66" s="20" t="s">
        <v>140</v>
      </c>
      <c r="D66" s="72"/>
      <c r="E66" s="74"/>
    </row>
    <row r="67" spans="1:5" ht="68" x14ac:dyDescent="0.2">
      <c r="A67" s="27" t="s">
        <v>58</v>
      </c>
      <c r="B67" s="34" t="s">
        <v>157</v>
      </c>
      <c r="C67" s="35" t="s">
        <v>118</v>
      </c>
      <c r="D67" s="35" t="s">
        <v>158</v>
      </c>
      <c r="E67" s="74"/>
    </row>
    <row r="68" spans="1:5" ht="17" x14ac:dyDescent="0.2">
      <c r="A68" s="36" t="s">
        <v>80</v>
      </c>
      <c r="B68" s="19" t="s">
        <v>159</v>
      </c>
      <c r="C68" s="20" t="s">
        <v>86</v>
      </c>
      <c r="D68" s="72" t="s">
        <v>160</v>
      </c>
      <c r="E68" s="74"/>
    </row>
    <row r="69" spans="1:5" ht="17" x14ac:dyDescent="0.2">
      <c r="A69" s="36" t="s">
        <v>80</v>
      </c>
      <c r="B69" s="19" t="s">
        <v>161</v>
      </c>
      <c r="C69" s="20" t="s">
        <v>162</v>
      </c>
      <c r="D69" s="72"/>
      <c r="E69" s="74"/>
    </row>
    <row r="70" spans="1:5" ht="35" thickBot="1" x14ac:dyDescent="0.25">
      <c r="A70" s="41" t="s">
        <v>80</v>
      </c>
      <c r="B70" s="29" t="s">
        <v>163</v>
      </c>
      <c r="C70" s="30" t="s">
        <v>162</v>
      </c>
      <c r="D70" s="76"/>
      <c r="E70" s="75"/>
    </row>
    <row r="71" spans="1:5" ht="51" x14ac:dyDescent="0.2">
      <c r="A71" s="42" t="s">
        <v>80</v>
      </c>
      <c r="B71" s="43" t="s">
        <v>164</v>
      </c>
      <c r="C71" s="44" t="s">
        <v>165</v>
      </c>
      <c r="D71" s="77" t="s">
        <v>166</v>
      </c>
      <c r="E71" s="73" t="s">
        <v>167</v>
      </c>
    </row>
    <row r="72" spans="1:5" ht="51" x14ac:dyDescent="0.2">
      <c r="A72" s="36" t="s">
        <v>80</v>
      </c>
      <c r="B72" s="21" t="s">
        <v>168</v>
      </c>
      <c r="C72" s="22" t="s">
        <v>169</v>
      </c>
      <c r="D72" s="78"/>
      <c r="E72" s="74"/>
    </row>
    <row r="73" spans="1:5" ht="119" x14ac:dyDescent="0.2">
      <c r="A73" s="36" t="s">
        <v>80</v>
      </c>
      <c r="B73" s="21" t="s">
        <v>170</v>
      </c>
      <c r="C73" s="22" t="s">
        <v>165</v>
      </c>
      <c r="D73" s="78"/>
      <c r="E73" s="74"/>
    </row>
    <row r="74" spans="1:5" ht="34" x14ac:dyDescent="0.2">
      <c r="A74" s="36" t="s">
        <v>80</v>
      </c>
      <c r="B74" s="19" t="s">
        <v>171</v>
      </c>
      <c r="C74" s="20" t="s">
        <v>169</v>
      </c>
      <c r="D74" s="20" t="s">
        <v>172</v>
      </c>
      <c r="E74" s="74"/>
    </row>
    <row r="75" spans="1:5" ht="51" x14ac:dyDescent="0.2">
      <c r="A75" s="36" t="s">
        <v>80</v>
      </c>
      <c r="B75" s="45" t="s">
        <v>173</v>
      </c>
      <c r="C75" s="22" t="s">
        <v>46</v>
      </c>
      <c r="D75" s="22" t="s">
        <v>174</v>
      </c>
      <c r="E75" s="74"/>
    </row>
    <row r="76" spans="1:5" ht="35" thickBot="1" x14ac:dyDescent="0.25">
      <c r="A76" s="46" t="s">
        <v>114</v>
      </c>
      <c r="B76" s="29" t="s">
        <v>175</v>
      </c>
      <c r="C76" s="30" t="s">
        <v>103</v>
      </c>
      <c r="D76" s="30" t="s">
        <v>176</v>
      </c>
      <c r="E76" s="75"/>
    </row>
    <row r="77" spans="1:5" ht="34" x14ac:dyDescent="0.2">
      <c r="A77" s="42" t="s">
        <v>80</v>
      </c>
      <c r="B77" s="31" t="s">
        <v>177</v>
      </c>
      <c r="C77" s="32" t="s">
        <v>122</v>
      </c>
      <c r="D77" s="79" t="s">
        <v>178</v>
      </c>
      <c r="E77" s="73" t="s">
        <v>179</v>
      </c>
    </row>
    <row r="78" spans="1:5" ht="68" x14ac:dyDescent="0.2">
      <c r="A78" s="36" t="s">
        <v>80</v>
      </c>
      <c r="B78" s="47" t="s">
        <v>180</v>
      </c>
      <c r="C78" s="35" t="s">
        <v>181</v>
      </c>
      <c r="D78" s="80"/>
      <c r="E78" s="74"/>
    </row>
    <row r="79" spans="1:5" ht="85" x14ac:dyDescent="0.2">
      <c r="A79" s="36" t="s">
        <v>80</v>
      </c>
      <c r="B79" s="47" t="s">
        <v>182</v>
      </c>
      <c r="C79" s="35" t="s">
        <v>46</v>
      </c>
      <c r="D79" s="80"/>
      <c r="E79" s="74"/>
    </row>
    <row r="80" spans="1:5" ht="68" x14ac:dyDescent="0.2">
      <c r="A80" s="36" t="s">
        <v>80</v>
      </c>
      <c r="B80" s="47" t="s">
        <v>183</v>
      </c>
      <c r="C80" s="35" t="s">
        <v>46</v>
      </c>
      <c r="D80" s="80"/>
      <c r="E80" s="74"/>
    </row>
    <row r="81" spans="1:6" ht="136" x14ac:dyDescent="0.2">
      <c r="A81" s="36" t="s">
        <v>80</v>
      </c>
      <c r="B81" s="47" t="s">
        <v>184</v>
      </c>
      <c r="C81" s="35" t="s">
        <v>82</v>
      </c>
      <c r="D81" s="80"/>
      <c r="E81" s="74"/>
    </row>
    <row r="82" spans="1:6" ht="68" x14ac:dyDescent="0.2">
      <c r="A82" s="36" t="s">
        <v>80</v>
      </c>
      <c r="B82" s="47" t="s">
        <v>185</v>
      </c>
      <c r="C82" s="35" t="s">
        <v>186</v>
      </c>
      <c r="D82" s="80"/>
      <c r="E82" s="74"/>
    </row>
    <row r="83" spans="1:6" ht="51" x14ac:dyDescent="0.2">
      <c r="A83" s="36" t="s">
        <v>80</v>
      </c>
      <c r="B83" s="34" t="s">
        <v>187</v>
      </c>
      <c r="C83" s="35" t="s">
        <v>181</v>
      </c>
      <c r="D83" s="80"/>
      <c r="E83" s="74"/>
    </row>
    <row r="84" spans="1:6" ht="35" thickBot="1" x14ac:dyDescent="0.25">
      <c r="A84" s="46" t="s">
        <v>114</v>
      </c>
      <c r="B84" s="37" t="s">
        <v>188</v>
      </c>
      <c r="C84" s="38" t="s">
        <v>111</v>
      </c>
      <c r="D84" s="81"/>
      <c r="E84" s="75"/>
    </row>
    <row r="85" spans="1:6" ht="68" x14ac:dyDescent="0.2">
      <c r="A85" s="42" t="s">
        <v>80</v>
      </c>
      <c r="B85" s="15" t="s">
        <v>189</v>
      </c>
      <c r="C85" s="16" t="s">
        <v>190</v>
      </c>
      <c r="D85" s="71" t="s">
        <v>191</v>
      </c>
      <c r="E85" s="82" t="s">
        <v>192</v>
      </c>
      <c r="F85" s="85"/>
    </row>
    <row r="86" spans="1:6" ht="51" x14ac:dyDescent="0.2">
      <c r="A86" s="36" t="s">
        <v>80</v>
      </c>
      <c r="B86" s="19" t="s">
        <v>193</v>
      </c>
      <c r="C86" s="20" t="s">
        <v>190</v>
      </c>
      <c r="D86" s="72"/>
      <c r="E86" s="83"/>
      <c r="F86" s="86"/>
    </row>
    <row r="87" spans="1:6" ht="51" x14ac:dyDescent="0.2">
      <c r="A87" s="36" t="s">
        <v>80</v>
      </c>
      <c r="B87" s="19" t="s">
        <v>194</v>
      </c>
      <c r="C87" s="20" t="s">
        <v>190</v>
      </c>
      <c r="D87" s="72"/>
      <c r="E87" s="83"/>
      <c r="F87" s="86"/>
    </row>
    <row r="88" spans="1:6" ht="34" x14ac:dyDescent="0.2">
      <c r="A88" s="36" t="s">
        <v>80</v>
      </c>
      <c r="B88" s="19" t="s">
        <v>195</v>
      </c>
      <c r="C88" s="20" t="s">
        <v>190</v>
      </c>
      <c r="D88" s="72"/>
      <c r="E88" s="83"/>
      <c r="F88" s="86"/>
    </row>
    <row r="89" spans="1:6" ht="34" x14ac:dyDescent="0.2">
      <c r="A89" s="36" t="s">
        <v>80</v>
      </c>
      <c r="B89" s="19" t="s">
        <v>196</v>
      </c>
      <c r="C89" s="20" t="s">
        <v>190</v>
      </c>
      <c r="D89" s="72"/>
      <c r="E89" s="83"/>
      <c r="F89" s="86"/>
    </row>
    <row r="90" spans="1:6" ht="35" thickBot="1" x14ac:dyDescent="0.25">
      <c r="A90" s="41" t="s">
        <v>80</v>
      </c>
      <c r="B90" s="29" t="s">
        <v>197</v>
      </c>
      <c r="C90" s="30" t="s">
        <v>190</v>
      </c>
      <c r="D90" s="76"/>
      <c r="E90" s="84"/>
      <c r="F90" s="86"/>
    </row>
  </sheetData>
  <mergeCells count="23">
    <mergeCell ref="E13:E14"/>
    <mergeCell ref="D2:D6"/>
    <mergeCell ref="E2:E9"/>
    <mergeCell ref="D7:D9"/>
    <mergeCell ref="D10:D12"/>
    <mergeCell ref="E10:E12"/>
    <mergeCell ref="D15:D32"/>
    <mergeCell ref="E15:E37"/>
    <mergeCell ref="D33:D36"/>
    <mergeCell ref="D38:D52"/>
    <mergeCell ref="E38:E59"/>
    <mergeCell ref="D53:D59"/>
    <mergeCell ref="D77:D84"/>
    <mergeCell ref="E77:E84"/>
    <mergeCell ref="D85:D90"/>
    <mergeCell ref="E85:E90"/>
    <mergeCell ref="F85:F90"/>
    <mergeCell ref="D60:D61"/>
    <mergeCell ref="E60:E70"/>
    <mergeCell ref="D65:D66"/>
    <mergeCell ref="D68:D70"/>
    <mergeCell ref="D71:D73"/>
    <mergeCell ref="E71:E76"/>
  </mergeCells>
  <pageMargins left="0.511811024" right="0.511811024" top="0.78740157499999996" bottom="0.78740157499999996" header="0.31496062000000002" footer="0.31496062000000002"/>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161C74-C5E1-4D40-B667-E9B16DAF0845}">
  <sheetPr>
    <tabColor theme="9" tint="0.59999389629810485"/>
  </sheetPr>
  <dimension ref="A1:W94"/>
  <sheetViews>
    <sheetView zoomScaleNormal="100" workbookViewId="0">
      <pane xSplit="3" ySplit="3" topLeftCell="H4" activePane="bottomRight" state="frozen"/>
      <selection pane="topRight" activeCell="D1" sqref="D1"/>
      <selection pane="bottomLeft" activeCell="A4" sqref="A4"/>
      <selection pane="bottomRight" activeCell="T16" sqref="T16"/>
    </sheetView>
  </sheetViews>
  <sheetFormatPr baseColWidth="10" defaultColWidth="11.1640625" defaultRowHeight="16" x14ac:dyDescent="0.2"/>
  <cols>
    <col min="1" max="1" width="11.1640625" style="5"/>
    <col min="2" max="2" width="36.33203125" customWidth="1"/>
    <col min="3" max="3" width="27.83203125" customWidth="1"/>
    <col min="4" max="9" width="4.5" bestFit="1" customWidth="1"/>
    <col min="10" max="15" width="4.5" customWidth="1"/>
    <col min="16" max="17" width="4.5" bestFit="1" customWidth="1"/>
    <col min="18" max="19" width="11.1640625" style="5"/>
    <col min="20" max="20" width="21.33203125" style="5" customWidth="1"/>
    <col min="21" max="21" width="11.1640625" style="5"/>
    <col min="22" max="22" width="21.1640625" style="5" customWidth="1"/>
    <col min="23" max="16384" width="11.1640625" style="5"/>
  </cols>
  <sheetData>
    <row r="1" spans="1:23" x14ac:dyDescent="0.2">
      <c r="A1" s="101" t="s">
        <v>24</v>
      </c>
      <c r="B1" s="99" t="s">
        <v>25</v>
      </c>
      <c r="C1" s="98" t="s">
        <v>4</v>
      </c>
      <c r="D1" s="97" t="s">
        <v>29</v>
      </c>
      <c r="E1" s="97"/>
      <c r="F1" s="97"/>
      <c r="G1" s="97"/>
      <c r="H1" s="97"/>
      <c r="I1" s="97"/>
      <c r="J1" s="97"/>
      <c r="K1" s="97"/>
      <c r="L1" s="97"/>
      <c r="M1" s="97"/>
      <c r="N1" s="97"/>
      <c r="O1" s="97"/>
      <c r="P1" s="97"/>
      <c r="Q1" s="97"/>
    </row>
    <row r="2" spans="1:23" x14ac:dyDescent="0.2">
      <c r="A2" s="101"/>
      <c r="B2" s="99"/>
      <c r="C2" s="98"/>
      <c r="D2" s="96" t="s">
        <v>0</v>
      </c>
      <c r="E2" s="96"/>
      <c r="F2" s="100" t="s">
        <v>3</v>
      </c>
      <c r="G2" s="100"/>
      <c r="H2" s="100"/>
      <c r="I2" s="100"/>
      <c r="J2" s="100"/>
      <c r="K2" s="100"/>
      <c r="L2" s="100"/>
      <c r="M2" s="100"/>
      <c r="N2" s="100"/>
      <c r="O2" s="100"/>
      <c r="P2" s="100"/>
      <c r="Q2" s="100"/>
    </row>
    <row r="3" spans="1:23" ht="70" x14ac:dyDescent="0.2">
      <c r="A3" s="101"/>
      <c r="B3" s="99"/>
      <c r="C3" s="98"/>
      <c r="D3" s="8" t="s">
        <v>1</v>
      </c>
      <c r="E3" s="8" t="s">
        <v>2</v>
      </c>
      <c r="F3" s="7" t="s">
        <v>30</v>
      </c>
      <c r="G3" s="7" t="s">
        <v>27</v>
      </c>
      <c r="H3" s="7" t="s">
        <v>31</v>
      </c>
      <c r="I3" s="7" t="s">
        <v>32</v>
      </c>
      <c r="J3" s="7" t="s">
        <v>33</v>
      </c>
      <c r="K3" s="7" t="s">
        <v>203</v>
      </c>
      <c r="L3" s="7" t="s">
        <v>34</v>
      </c>
      <c r="M3" s="7" t="s">
        <v>28</v>
      </c>
      <c r="N3" s="7" t="s">
        <v>35</v>
      </c>
      <c r="O3" s="7" t="s">
        <v>36</v>
      </c>
      <c r="P3" s="7" t="s">
        <v>37</v>
      </c>
      <c r="Q3" s="7" t="s">
        <v>38</v>
      </c>
    </row>
    <row r="4" spans="1:23" x14ac:dyDescent="0.2">
      <c r="A4" s="89" t="s">
        <v>48</v>
      </c>
      <c r="B4" s="93" t="s">
        <v>202</v>
      </c>
      <c r="C4" s="3" t="s">
        <v>8</v>
      </c>
      <c r="D4" s="4" t="s">
        <v>200</v>
      </c>
      <c r="E4" s="4" t="s">
        <v>200</v>
      </c>
      <c r="F4" s="4" t="s">
        <v>200</v>
      </c>
      <c r="G4" s="4">
        <f t="shared" ref="G4:H4" si="0">SUM(G6:G10)*G5</f>
        <v>-10</v>
      </c>
      <c r="H4" s="4">
        <f t="shared" si="0"/>
        <v>-10</v>
      </c>
      <c r="I4" s="4" t="s">
        <v>200</v>
      </c>
      <c r="J4" s="4">
        <f t="shared" ref="J4:M4" si="1">SUM(J6:J10)*J5</f>
        <v>-11</v>
      </c>
      <c r="K4" s="4" t="s">
        <v>200</v>
      </c>
      <c r="L4" s="4">
        <f t="shared" si="1"/>
        <v>-9</v>
      </c>
      <c r="M4" s="4">
        <f t="shared" si="1"/>
        <v>-11</v>
      </c>
      <c r="N4" s="4" t="s">
        <v>200</v>
      </c>
      <c r="O4" s="4" t="s">
        <v>200</v>
      </c>
      <c r="P4" s="4" t="s">
        <v>200</v>
      </c>
      <c r="Q4" s="4" t="s">
        <v>200</v>
      </c>
      <c r="S4" s="65" t="s">
        <v>237</v>
      </c>
      <c r="T4" s="63"/>
      <c r="U4" s="63"/>
      <c r="V4" s="63"/>
      <c r="W4" s="63"/>
    </row>
    <row r="5" spans="1:23" ht="17" x14ac:dyDescent="0.2">
      <c r="A5" s="89"/>
      <c r="B5" s="94"/>
      <c r="C5" s="1" t="s">
        <v>5</v>
      </c>
      <c r="D5" s="2"/>
      <c r="E5" s="2"/>
      <c r="F5" s="2"/>
      <c r="G5" s="2">
        <v>-1</v>
      </c>
      <c r="H5" s="2">
        <v>-1</v>
      </c>
      <c r="I5" s="54"/>
      <c r="J5" s="56">
        <v>-1</v>
      </c>
      <c r="K5" s="54"/>
      <c r="L5" s="2">
        <v>-1</v>
      </c>
      <c r="M5" s="2">
        <v>-1</v>
      </c>
      <c r="N5" s="2"/>
      <c r="O5" s="2"/>
      <c r="P5" s="2"/>
      <c r="Q5" s="2"/>
      <c r="S5" s="88" t="s">
        <v>238</v>
      </c>
      <c r="T5" s="66" t="s">
        <v>239</v>
      </c>
      <c r="U5" s="67" t="s">
        <v>9</v>
      </c>
      <c r="V5" s="68" t="s">
        <v>10</v>
      </c>
      <c r="W5" s="69" t="s">
        <v>11</v>
      </c>
    </row>
    <row r="6" spans="1:23" ht="17" x14ac:dyDescent="0.2">
      <c r="A6" s="89"/>
      <c r="B6" s="94"/>
      <c r="C6" s="1" t="s">
        <v>233</v>
      </c>
      <c r="D6" s="2"/>
      <c r="E6" s="2"/>
      <c r="F6" s="2"/>
      <c r="G6" s="2">
        <v>1</v>
      </c>
      <c r="H6" s="2">
        <v>1</v>
      </c>
      <c r="I6" s="54"/>
      <c r="J6" s="2">
        <v>1</v>
      </c>
      <c r="K6" s="2"/>
      <c r="L6" s="2">
        <v>1</v>
      </c>
      <c r="M6" s="2">
        <v>1</v>
      </c>
      <c r="N6" s="2"/>
      <c r="O6" s="2"/>
      <c r="P6" s="2"/>
      <c r="Q6" s="2"/>
      <c r="S6" s="88"/>
      <c r="T6" s="70" t="s">
        <v>240</v>
      </c>
      <c r="U6" s="69" t="s">
        <v>13</v>
      </c>
      <c r="V6" s="68" t="s">
        <v>12</v>
      </c>
      <c r="W6" s="67" t="s">
        <v>228</v>
      </c>
    </row>
    <row r="7" spans="1:23" ht="17" x14ac:dyDescent="0.2">
      <c r="A7" s="89"/>
      <c r="B7" s="94"/>
      <c r="C7" s="1" t="s">
        <v>22</v>
      </c>
      <c r="D7" s="2"/>
      <c r="E7" s="2"/>
      <c r="F7" s="2"/>
      <c r="G7" s="2">
        <v>3</v>
      </c>
      <c r="H7" s="2">
        <v>3</v>
      </c>
      <c r="I7" s="54"/>
      <c r="J7" s="2">
        <v>3</v>
      </c>
      <c r="K7" s="2"/>
      <c r="L7" s="56">
        <v>2</v>
      </c>
      <c r="M7" s="2">
        <v>3</v>
      </c>
      <c r="N7" s="2"/>
      <c r="O7" s="2"/>
      <c r="P7" s="2"/>
      <c r="Q7" s="2"/>
      <c r="S7" s="88"/>
      <c r="T7" s="70" t="s">
        <v>241</v>
      </c>
      <c r="U7" s="69" t="s">
        <v>16</v>
      </c>
      <c r="V7" s="68" t="s">
        <v>15</v>
      </c>
      <c r="W7" s="67" t="s">
        <v>14</v>
      </c>
    </row>
    <row r="8" spans="1:23" ht="17" x14ac:dyDescent="0.2">
      <c r="A8" s="89"/>
      <c r="B8" s="94"/>
      <c r="C8" s="1" t="s">
        <v>234</v>
      </c>
      <c r="D8" s="2"/>
      <c r="E8" s="2"/>
      <c r="F8" s="2"/>
      <c r="G8" s="2">
        <v>2</v>
      </c>
      <c r="H8" s="2">
        <v>2</v>
      </c>
      <c r="I8" s="54"/>
      <c r="J8" s="2">
        <v>3</v>
      </c>
      <c r="K8" s="2"/>
      <c r="L8" s="2">
        <v>2</v>
      </c>
      <c r="M8" s="2">
        <v>3</v>
      </c>
      <c r="N8" s="2"/>
      <c r="O8" s="2"/>
      <c r="P8" s="2"/>
      <c r="Q8" s="2"/>
      <c r="S8" s="88"/>
      <c r="T8" s="70" t="s">
        <v>242</v>
      </c>
      <c r="U8" s="69" t="s">
        <v>243</v>
      </c>
      <c r="V8" s="68" t="s">
        <v>244</v>
      </c>
      <c r="W8" s="67" t="s">
        <v>23</v>
      </c>
    </row>
    <row r="9" spans="1:23" ht="17" x14ac:dyDescent="0.2">
      <c r="A9" s="89"/>
      <c r="B9" s="94"/>
      <c r="C9" s="1" t="s">
        <v>6</v>
      </c>
      <c r="D9" s="2"/>
      <c r="E9" s="2"/>
      <c r="F9" s="2"/>
      <c r="G9" s="2">
        <v>3</v>
      </c>
      <c r="H9" s="2">
        <v>3</v>
      </c>
      <c r="I9" s="54"/>
      <c r="J9" s="2">
        <v>3</v>
      </c>
      <c r="K9" s="2"/>
      <c r="L9" s="2">
        <v>3</v>
      </c>
      <c r="M9" s="2">
        <v>3</v>
      </c>
      <c r="N9" s="2"/>
      <c r="O9" s="2"/>
      <c r="P9" s="2"/>
      <c r="Q9" s="2"/>
      <c r="S9" s="88"/>
      <c r="T9" s="70" t="s">
        <v>245</v>
      </c>
      <c r="U9" s="69" t="s">
        <v>18</v>
      </c>
      <c r="V9" s="68" t="s">
        <v>12</v>
      </c>
      <c r="W9" s="67" t="s">
        <v>17</v>
      </c>
    </row>
    <row r="10" spans="1:23" ht="17" x14ac:dyDescent="0.2">
      <c r="A10" s="89"/>
      <c r="B10" s="95"/>
      <c r="C10" s="1" t="s">
        <v>7</v>
      </c>
      <c r="D10" s="2"/>
      <c r="E10" s="2"/>
      <c r="F10" s="2"/>
      <c r="G10" s="2">
        <v>1</v>
      </c>
      <c r="H10" s="2">
        <v>1</v>
      </c>
      <c r="I10" s="54"/>
      <c r="J10" s="2">
        <v>1</v>
      </c>
      <c r="K10" s="2"/>
      <c r="L10" s="2">
        <v>1</v>
      </c>
      <c r="M10" s="2">
        <v>1</v>
      </c>
      <c r="N10" s="2"/>
      <c r="O10" s="2"/>
      <c r="P10" s="2"/>
      <c r="Q10" s="2"/>
      <c r="S10" s="88"/>
      <c r="T10" s="70" t="s">
        <v>246</v>
      </c>
      <c r="U10" s="69" t="s">
        <v>21</v>
      </c>
      <c r="V10" s="68" t="s">
        <v>20</v>
      </c>
      <c r="W10" s="67" t="s">
        <v>19</v>
      </c>
    </row>
    <row r="11" spans="1:23" x14ac:dyDescent="0.2">
      <c r="A11" s="89"/>
      <c r="B11" s="93" t="s">
        <v>201</v>
      </c>
      <c r="C11" s="3" t="s">
        <v>8</v>
      </c>
      <c r="D11" s="4">
        <f>SUM(D13:D17)*D12</f>
        <v>-10</v>
      </c>
      <c r="E11" s="4">
        <f t="shared" ref="E11" si="2">SUM(E13:E17)*E12</f>
        <v>-10</v>
      </c>
      <c r="F11" s="4" t="s">
        <v>200</v>
      </c>
      <c r="G11" s="4" t="s">
        <v>200</v>
      </c>
      <c r="H11" s="4" t="s">
        <v>200</v>
      </c>
      <c r="I11" s="4" t="s">
        <v>200</v>
      </c>
      <c r="J11" s="4" t="s">
        <v>200</v>
      </c>
      <c r="K11" s="4" t="s">
        <v>200</v>
      </c>
      <c r="L11" s="4" t="s">
        <v>200</v>
      </c>
      <c r="M11" s="4" t="s">
        <v>200</v>
      </c>
      <c r="N11" s="4" t="s">
        <v>200</v>
      </c>
      <c r="O11" s="4" t="s">
        <v>200</v>
      </c>
      <c r="P11" s="4" t="s">
        <v>200</v>
      </c>
      <c r="Q11" s="4" t="s">
        <v>200</v>
      </c>
    </row>
    <row r="12" spans="1:23" ht="17" x14ac:dyDescent="0.2">
      <c r="A12" s="89"/>
      <c r="B12" s="94"/>
      <c r="C12" s="1" t="s">
        <v>5</v>
      </c>
      <c r="D12" s="2">
        <v>-1</v>
      </c>
      <c r="E12" s="2">
        <v>-1</v>
      </c>
      <c r="F12" s="2"/>
      <c r="G12" s="2"/>
      <c r="H12" s="2"/>
      <c r="I12" s="2"/>
      <c r="J12" s="2"/>
      <c r="K12" s="2"/>
      <c r="L12" s="2"/>
      <c r="M12" s="2"/>
      <c r="N12" s="2"/>
      <c r="O12" s="2"/>
      <c r="P12" s="2"/>
      <c r="Q12" s="2"/>
    </row>
    <row r="13" spans="1:23" ht="17" x14ac:dyDescent="0.2">
      <c r="A13" s="89"/>
      <c r="B13" s="94"/>
      <c r="C13" s="1" t="s">
        <v>233</v>
      </c>
      <c r="D13" s="2">
        <v>2</v>
      </c>
      <c r="E13" s="2">
        <v>2</v>
      </c>
      <c r="F13" s="2"/>
      <c r="G13" s="2"/>
      <c r="H13" s="2"/>
      <c r="I13" s="2"/>
      <c r="J13" s="2"/>
      <c r="K13" s="2"/>
      <c r="L13" s="2"/>
      <c r="M13" s="2"/>
      <c r="N13" s="2"/>
      <c r="O13" s="2"/>
      <c r="P13" s="2"/>
      <c r="Q13" s="2"/>
    </row>
    <row r="14" spans="1:23" ht="17" x14ac:dyDescent="0.2">
      <c r="A14" s="89"/>
      <c r="B14" s="94"/>
      <c r="C14" s="1" t="s">
        <v>22</v>
      </c>
      <c r="D14" s="2">
        <v>3</v>
      </c>
      <c r="E14" s="2">
        <v>3</v>
      </c>
      <c r="F14" s="2"/>
      <c r="G14" s="2"/>
      <c r="H14" s="2"/>
      <c r="I14" s="2"/>
      <c r="J14" s="2"/>
      <c r="K14" s="2"/>
      <c r="L14" s="2"/>
      <c r="M14" s="2"/>
      <c r="N14" s="2"/>
      <c r="O14" s="2"/>
      <c r="P14" s="2"/>
      <c r="Q14" s="2"/>
    </row>
    <row r="15" spans="1:23" ht="17" x14ac:dyDescent="0.2">
      <c r="A15" s="89"/>
      <c r="B15" s="94"/>
      <c r="C15" s="1" t="s">
        <v>234</v>
      </c>
      <c r="D15" s="2">
        <v>1</v>
      </c>
      <c r="E15" s="2">
        <v>1</v>
      </c>
      <c r="F15" s="2"/>
      <c r="G15" s="2"/>
      <c r="H15" s="2"/>
      <c r="I15" s="2"/>
      <c r="J15" s="2"/>
      <c r="K15" s="2"/>
      <c r="L15" s="2"/>
      <c r="M15" s="2"/>
      <c r="N15" s="2"/>
      <c r="O15" s="2"/>
      <c r="P15" s="2"/>
      <c r="Q15" s="2"/>
    </row>
    <row r="16" spans="1:23" ht="17" x14ac:dyDescent="0.2">
      <c r="A16" s="89"/>
      <c r="B16" s="94"/>
      <c r="C16" s="1" t="s">
        <v>6</v>
      </c>
      <c r="D16" s="2">
        <v>3</v>
      </c>
      <c r="E16" s="2">
        <v>3</v>
      </c>
      <c r="F16" s="2"/>
      <c r="G16" s="2"/>
      <c r="H16" s="2"/>
      <c r="I16" s="2"/>
      <c r="J16" s="2"/>
      <c r="K16" s="2"/>
      <c r="L16" s="2"/>
      <c r="M16" s="2"/>
      <c r="N16" s="2"/>
      <c r="O16" s="2"/>
      <c r="P16" s="2"/>
      <c r="Q16" s="2"/>
    </row>
    <row r="17" spans="1:17" ht="17" x14ac:dyDescent="0.2">
      <c r="A17" s="89"/>
      <c r="B17" s="95"/>
      <c r="C17" s="1" t="s">
        <v>7</v>
      </c>
      <c r="D17" s="2">
        <v>1</v>
      </c>
      <c r="E17" s="2">
        <v>1</v>
      </c>
      <c r="F17" s="2"/>
      <c r="G17" s="2"/>
      <c r="H17" s="2"/>
      <c r="I17" s="2"/>
      <c r="J17" s="2"/>
      <c r="K17" s="2"/>
      <c r="L17" s="2"/>
      <c r="M17" s="2"/>
      <c r="N17" s="2"/>
      <c r="O17" s="2"/>
      <c r="P17" s="2"/>
      <c r="Q17" s="2"/>
    </row>
    <row r="18" spans="1:17" x14ac:dyDescent="0.2">
      <c r="A18" s="102" t="s">
        <v>198</v>
      </c>
      <c r="B18" s="93" t="s">
        <v>61</v>
      </c>
      <c r="C18" s="3" t="s">
        <v>8</v>
      </c>
      <c r="D18" s="4">
        <f>SUM(D20:D24)*D19</f>
        <v>-11</v>
      </c>
      <c r="E18" s="4">
        <f t="shared" ref="E18" si="3">SUM(E20:E24)*E19</f>
        <v>-11</v>
      </c>
      <c r="F18" s="4">
        <f t="shared" ref="F18" si="4">SUM(F20:F24)*F19</f>
        <v>-10</v>
      </c>
      <c r="G18" s="4">
        <f t="shared" ref="G18:H18" si="5">SUM(G20:G24)*G19</f>
        <v>-10</v>
      </c>
      <c r="H18" s="4">
        <f t="shared" si="5"/>
        <v>-10</v>
      </c>
      <c r="I18" s="4">
        <f t="shared" ref="I18:L18" si="6">SUM(I20:I24)*I19</f>
        <v>-10</v>
      </c>
      <c r="J18" s="4">
        <f t="shared" si="6"/>
        <v>-10</v>
      </c>
      <c r="K18" s="4">
        <f t="shared" si="6"/>
        <v>-10</v>
      </c>
      <c r="L18" s="4">
        <f t="shared" si="6"/>
        <v>-9</v>
      </c>
      <c r="M18" s="4" t="s">
        <v>200</v>
      </c>
      <c r="N18" s="4" t="s">
        <v>200</v>
      </c>
      <c r="O18" s="4" t="s">
        <v>200</v>
      </c>
      <c r="P18" s="4" t="s">
        <v>200</v>
      </c>
      <c r="Q18" s="4" t="s">
        <v>200</v>
      </c>
    </row>
    <row r="19" spans="1:17" ht="17" x14ac:dyDescent="0.2">
      <c r="A19" s="102"/>
      <c r="B19" s="94"/>
      <c r="C19" s="1" t="s">
        <v>5</v>
      </c>
      <c r="D19" s="2">
        <v>-1</v>
      </c>
      <c r="E19" s="2">
        <v>-1</v>
      </c>
      <c r="F19" s="2">
        <v>-1</v>
      </c>
      <c r="G19" s="2">
        <v>-1</v>
      </c>
      <c r="H19" s="2">
        <v>-1</v>
      </c>
      <c r="I19" s="2">
        <v>-1</v>
      </c>
      <c r="J19" s="2">
        <v>-1</v>
      </c>
      <c r="K19" s="2">
        <v>-1</v>
      </c>
      <c r="L19" s="2">
        <v>-1</v>
      </c>
      <c r="M19" s="2"/>
      <c r="N19" s="2"/>
      <c r="O19" s="2"/>
      <c r="P19" s="2"/>
      <c r="Q19" s="2"/>
    </row>
    <row r="20" spans="1:17" ht="17" x14ac:dyDescent="0.2">
      <c r="A20" s="102"/>
      <c r="B20" s="94"/>
      <c r="C20" s="1" t="s">
        <v>233</v>
      </c>
      <c r="D20" s="2">
        <v>3</v>
      </c>
      <c r="E20" s="2">
        <v>3</v>
      </c>
      <c r="F20" s="2">
        <v>1</v>
      </c>
      <c r="G20" s="2">
        <v>1</v>
      </c>
      <c r="H20" s="2">
        <v>1</v>
      </c>
      <c r="I20" s="2">
        <v>1</v>
      </c>
      <c r="J20" s="2">
        <v>1</v>
      </c>
      <c r="K20" s="2">
        <v>1</v>
      </c>
      <c r="L20" s="2">
        <v>1</v>
      </c>
      <c r="M20" s="2"/>
      <c r="N20" s="2"/>
      <c r="O20" s="2"/>
      <c r="P20" s="2"/>
      <c r="Q20" s="2"/>
    </row>
    <row r="21" spans="1:17" ht="17" x14ac:dyDescent="0.2">
      <c r="A21" s="102"/>
      <c r="B21" s="94"/>
      <c r="C21" s="1" t="s">
        <v>22</v>
      </c>
      <c r="D21" s="2">
        <v>3</v>
      </c>
      <c r="E21" s="2">
        <v>3</v>
      </c>
      <c r="F21" s="2">
        <v>3</v>
      </c>
      <c r="G21" s="2">
        <v>3</v>
      </c>
      <c r="H21" s="2">
        <v>3</v>
      </c>
      <c r="I21" s="2">
        <v>3</v>
      </c>
      <c r="J21" s="2">
        <v>3</v>
      </c>
      <c r="K21" s="2">
        <v>3</v>
      </c>
      <c r="L21" s="2">
        <v>2</v>
      </c>
      <c r="M21" s="2"/>
      <c r="N21" s="2"/>
      <c r="O21" s="2"/>
      <c r="P21" s="2"/>
      <c r="Q21" s="2"/>
    </row>
    <row r="22" spans="1:17" ht="17" x14ac:dyDescent="0.2">
      <c r="A22" s="102"/>
      <c r="B22" s="94"/>
      <c r="C22" s="1" t="s">
        <v>234</v>
      </c>
      <c r="D22" s="2">
        <v>1</v>
      </c>
      <c r="E22" s="2">
        <v>1</v>
      </c>
      <c r="F22" s="2">
        <v>2</v>
      </c>
      <c r="G22" s="2">
        <v>2</v>
      </c>
      <c r="H22" s="2">
        <v>2</v>
      </c>
      <c r="I22" s="2">
        <v>2</v>
      </c>
      <c r="J22" s="2">
        <v>2</v>
      </c>
      <c r="K22" s="2">
        <v>2</v>
      </c>
      <c r="L22" s="2">
        <v>2</v>
      </c>
      <c r="M22" s="2"/>
      <c r="N22" s="2"/>
      <c r="O22" s="2"/>
      <c r="P22" s="2"/>
      <c r="Q22" s="2"/>
    </row>
    <row r="23" spans="1:17" ht="17" x14ac:dyDescent="0.2">
      <c r="A23" s="102"/>
      <c r="B23" s="94"/>
      <c r="C23" s="1" t="s">
        <v>6</v>
      </c>
      <c r="D23" s="2">
        <v>3</v>
      </c>
      <c r="E23" s="2">
        <v>3</v>
      </c>
      <c r="F23" s="2">
        <v>3</v>
      </c>
      <c r="G23" s="2">
        <v>3</v>
      </c>
      <c r="H23" s="2">
        <v>3</v>
      </c>
      <c r="I23" s="2">
        <v>3</v>
      </c>
      <c r="J23" s="2">
        <v>3</v>
      </c>
      <c r="K23" s="2">
        <v>3</v>
      </c>
      <c r="L23" s="2">
        <v>3</v>
      </c>
      <c r="M23" s="2"/>
      <c r="N23" s="2"/>
      <c r="O23" s="2"/>
      <c r="P23" s="2"/>
      <c r="Q23" s="2"/>
    </row>
    <row r="24" spans="1:17" ht="17" x14ac:dyDescent="0.2">
      <c r="A24" s="102"/>
      <c r="B24" s="95"/>
      <c r="C24" s="1" t="s">
        <v>7</v>
      </c>
      <c r="D24" s="2">
        <v>1</v>
      </c>
      <c r="E24" s="2">
        <v>1</v>
      </c>
      <c r="F24" s="2">
        <v>1</v>
      </c>
      <c r="G24" s="2">
        <v>1</v>
      </c>
      <c r="H24" s="2">
        <v>1</v>
      </c>
      <c r="I24" s="2">
        <v>1</v>
      </c>
      <c r="J24" s="2">
        <v>1</v>
      </c>
      <c r="K24" s="2">
        <v>1</v>
      </c>
      <c r="L24" s="2">
        <v>1</v>
      </c>
      <c r="M24" s="2"/>
      <c r="N24" s="2"/>
      <c r="O24" s="2"/>
      <c r="P24" s="2"/>
      <c r="Q24" s="2"/>
    </row>
    <row r="25" spans="1:17" x14ac:dyDescent="0.2">
      <c r="A25" s="89" t="s">
        <v>68</v>
      </c>
      <c r="B25" s="93" t="s">
        <v>67</v>
      </c>
      <c r="C25" s="3" t="s">
        <v>8</v>
      </c>
      <c r="D25" s="4" t="s">
        <v>200</v>
      </c>
      <c r="E25" s="4">
        <f t="shared" ref="E25" si="7">SUM(E27:E31)*E26</f>
        <v>-11</v>
      </c>
      <c r="F25" s="4" t="s">
        <v>200</v>
      </c>
      <c r="G25" s="4" t="s">
        <v>200</v>
      </c>
      <c r="H25" s="4" t="s">
        <v>200</v>
      </c>
      <c r="I25" s="4" t="s">
        <v>200</v>
      </c>
      <c r="J25" s="4">
        <f t="shared" ref="J25:K25" si="8">SUM(J27:J31)*J26</f>
        <v>-9</v>
      </c>
      <c r="K25" s="4">
        <f t="shared" si="8"/>
        <v>-9</v>
      </c>
      <c r="L25" s="4" t="s">
        <v>200</v>
      </c>
      <c r="M25" s="4" t="s">
        <v>200</v>
      </c>
      <c r="N25" s="4" t="s">
        <v>200</v>
      </c>
      <c r="O25" s="4" t="s">
        <v>200</v>
      </c>
      <c r="P25" s="4" t="s">
        <v>200</v>
      </c>
      <c r="Q25" s="4" t="s">
        <v>200</v>
      </c>
    </row>
    <row r="26" spans="1:17" ht="17" x14ac:dyDescent="0.2">
      <c r="A26" s="89"/>
      <c r="B26" s="94"/>
      <c r="C26" s="1" t="s">
        <v>5</v>
      </c>
      <c r="D26" s="2"/>
      <c r="E26" s="2">
        <v>-1</v>
      </c>
      <c r="F26" s="2"/>
      <c r="G26" s="2"/>
      <c r="H26" s="2"/>
      <c r="I26" s="2"/>
      <c r="J26" s="2">
        <v>-1</v>
      </c>
      <c r="K26" s="2">
        <v>-1</v>
      </c>
      <c r="L26" s="2"/>
      <c r="M26" s="2"/>
      <c r="N26" s="2"/>
      <c r="O26" s="2"/>
      <c r="P26" s="2"/>
      <c r="Q26" s="2"/>
    </row>
    <row r="27" spans="1:17" ht="17" x14ac:dyDescent="0.2">
      <c r="A27" s="89"/>
      <c r="B27" s="94"/>
      <c r="C27" s="1" t="s">
        <v>233</v>
      </c>
      <c r="D27" s="2"/>
      <c r="E27" s="2">
        <v>3</v>
      </c>
      <c r="F27" s="2"/>
      <c r="G27" s="2"/>
      <c r="H27" s="2"/>
      <c r="I27" s="2"/>
      <c r="J27" s="2">
        <v>1</v>
      </c>
      <c r="K27" s="2">
        <v>1</v>
      </c>
      <c r="L27" s="2"/>
      <c r="M27" s="2"/>
      <c r="N27" s="2"/>
      <c r="O27" s="2"/>
      <c r="P27" s="2"/>
      <c r="Q27" s="2"/>
    </row>
    <row r="28" spans="1:17" ht="17" x14ac:dyDescent="0.2">
      <c r="A28" s="89"/>
      <c r="B28" s="94"/>
      <c r="C28" s="1" t="s">
        <v>22</v>
      </c>
      <c r="D28" s="2"/>
      <c r="E28" s="2">
        <v>3</v>
      </c>
      <c r="F28" s="2"/>
      <c r="G28" s="2"/>
      <c r="H28" s="2"/>
      <c r="I28" s="2"/>
      <c r="J28" s="2">
        <v>3</v>
      </c>
      <c r="K28" s="2">
        <v>3</v>
      </c>
      <c r="L28" s="2"/>
      <c r="M28" s="2"/>
      <c r="N28" s="2"/>
      <c r="O28" s="2"/>
      <c r="P28" s="2"/>
      <c r="Q28" s="2"/>
    </row>
    <row r="29" spans="1:17" ht="17" x14ac:dyDescent="0.2">
      <c r="A29" s="89"/>
      <c r="B29" s="94"/>
      <c r="C29" s="1" t="s">
        <v>234</v>
      </c>
      <c r="D29" s="2"/>
      <c r="E29" s="2">
        <v>1</v>
      </c>
      <c r="F29" s="2"/>
      <c r="G29" s="2"/>
      <c r="H29" s="2"/>
      <c r="I29" s="2"/>
      <c r="J29" s="2">
        <v>1</v>
      </c>
      <c r="K29" s="2">
        <v>1</v>
      </c>
      <c r="L29" s="2"/>
      <c r="M29" s="2"/>
      <c r="N29" s="2"/>
      <c r="O29" s="2"/>
      <c r="P29" s="2"/>
      <c r="Q29" s="2"/>
    </row>
    <row r="30" spans="1:17" ht="17" x14ac:dyDescent="0.2">
      <c r="A30" s="89"/>
      <c r="B30" s="94"/>
      <c r="C30" s="1" t="s">
        <v>6</v>
      </c>
      <c r="D30" s="2"/>
      <c r="E30" s="2">
        <v>3</v>
      </c>
      <c r="F30" s="2"/>
      <c r="G30" s="2"/>
      <c r="H30" s="2"/>
      <c r="I30" s="2"/>
      <c r="J30" s="2">
        <v>3</v>
      </c>
      <c r="K30" s="2">
        <v>3</v>
      </c>
      <c r="L30" s="2"/>
      <c r="M30" s="2"/>
      <c r="N30" s="2"/>
      <c r="O30" s="2"/>
      <c r="P30" s="2"/>
      <c r="Q30" s="2"/>
    </row>
    <row r="31" spans="1:17" ht="17" x14ac:dyDescent="0.2">
      <c r="A31" s="89"/>
      <c r="B31" s="95"/>
      <c r="C31" s="1" t="s">
        <v>7</v>
      </c>
      <c r="D31" s="2"/>
      <c r="E31" s="2">
        <v>1</v>
      </c>
      <c r="F31" s="2"/>
      <c r="G31" s="2"/>
      <c r="H31" s="2"/>
      <c r="I31" s="2"/>
      <c r="J31" s="2">
        <v>1</v>
      </c>
      <c r="K31" s="2">
        <v>1</v>
      </c>
      <c r="L31" s="2"/>
      <c r="M31" s="2"/>
      <c r="N31" s="2"/>
      <c r="O31" s="2"/>
      <c r="P31" s="2"/>
      <c r="Q31" s="2"/>
    </row>
    <row r="32" spans="1:17" x14ac:dyDescent="0.2">
      <c r="A32" s="89"/>
      <c r="B32" s="93" t="s">
        <v>72</v>
      </c>
      <c r="C32" s="3" t="s">
        <v>8</v>
      </c>
      <c r="D32" s="4" t="s">
        <v>200</v>
      </c>
      <c r="E32" s="4">
        <f t="shared" ref="E32" si="9">SUM(E34:E38)*E33</f>
        <v>-9</v>
      </c>
      <c r="F32" s="4" t="s">
        <v>200</v>
      </c>
      <c r="G32" s="4" t="s">
        <v>200</v>
      </c>
      <c r="H32" s="4" t="s">
        <v>200</v>
      </c>
      <c r="I32" s="4" t="s">
        <v>200</v>
      </c>
      <c r="J32" s="4" t="s">
        <v>200</v>
      </c>
      <c r="K32" s="4" t="s">
        <v>200</v>
      </c>
      <c r="L32" s="4">
        <f t="shared" ref="L32" si="10">SUM(L34:L38)*L33</f>
        <v>-7</v>
      </c>
      <c r="M32" s="4" t="s">
        <v>200</v>
      </c>
      <c r="N32" s="4" t="s">
        <v>200</v>
      </c>
      <c r="O32" s="4" t="s">
        <v>200</v>
      </c>
      <c r="P32" s="4" t="s">
        <v>200</v>
      </c>
      <c r="Q32" s="4" t="s">
        <v>200</v>
      </c>
    </row>
    <row r="33" spans="1:17" ht="17" x14ac:dyDescent="0.2">
      <c r="A33" s="89"/>
      <c r="B33" s="94"/>
      <c r="C33" s="1" t="s">
        <v>5</v>
      </c>
      <c r="D33" s="2"/>
      <c r="E33" s="2">
        <v>-1</v>
      </c>
      <c r="F33" s="2"/>
      <c r="G33" s="2"/>
      <c r="H33" s="2"/>
      <c r="I33" s="2"/>
      <c r="J33" s="2"/>
      <c r="K33" s="2"/>
      <c r="L33" s="2">
        <v>-1</v>
      </c>
      <c r="M33" s="2"/>
      <c r="N33" s="2"/>
      <c r="O33" s="2"/>
      <c r="P33" s="2"/>
      <c r="Q33" s="2"/>
    </row>
    <row r="34" spans="1:17" ht="17" x14ac:dyDescent="0.2">
      <c r="A34" s="89"/>
      <c r="B34" s="94"/>
      <c r="C34" s="1" t="s">
        <v>233</v>
      </c>
      <c r="D34" s="2"/>
      <c r="E34" s="2">
        <v>3</v>
      </c>
      <c r="F34" s="2"/>
      <c r="G34" s="2"/>
      <c r="H34" s="2"/>
      <c r="I34" s="2"/>
      <c r="J34" s="2"/>
      <c r="K34" s="2"/>
      <c r="L34" s="2">
        <v>1</v>
      </c>
      <c r="M34" s="2"/>
      <c r="N34" s="2"/>
      <c r="O34" s="2"/>
      <c r="P34" s="2"/>
      <c r="Q34" s="2"/>
    </row>
    <row r="35" spans="1:17" ht="17" x14ac:dyDescent="0.2">
      <c r="A35" s="89"/>
      <c r="B35" s="94"/>
      <c r="C35" s="1" t="s">
        <v>22</v>
      </c>
      <c r="D35" s="2"/>
      <c r="E35" s="2">
        <v>2</v>
      </c>
      <c r="F35" s="2"/>
      <c r="G35" s="2"/>
      <c r="H35" s="2"/>
      <c r="I35" s="2"/>
      <c r="J35" s="2"/>
      <c r="K35" s="2"/>
      <c r="L35" s="2">
        <v>2</v>
      </c>
      <c r="M35" s="2"/>
      <c r="N35" s="2"/>
      <c r="O35" s="2"/>
      <c r="P35" s="2"/>
      <c r="Q35" s="2"/>
    </row>
    <row r="36" spans="1:17" ht="17" x14ac:dyDescent="0.2">
      <c r="A36" s="89"/>
      <c r="B36" s="94"/>
      <c r="C36" s="1" t="s">
        <v>234</v>
      </c>
      <c r="D36" s="2"/>
      <c r="E36" s="2">
        <v>1</v>
      </c>
      <c r="F36" s="2"/>
      <c r="G36" s="2"/>
      <c r="H36" s="2"/>
      <c r="I36" s="2"/>
      <c r="J36" s="2"/>
      <c r="K36" s="2"/>
      <c r="L36" s="2">
        <v>1</v>
      </c>
      <c r="M36" s="2"/>
      <c r="N36" s="2"/>
      <c r="O36" s="2"/>
      <c r="P36" s="2"/>
      <c r="Q36" s="2"/>
    </row>
    <row r="37" spans="1:17" ht="17" x14ac:dyDescent="0.2">
      <c r="A37" s="89"/>
      <c r="B37" s="94"/>
      <c r="C37" s="1" t="s">
        <v>6</v>
      </c>
      <c r="D37" s="2"/>
      <c r="E37" s="2">
        <v>2</v>
      </c>
      <c r="F37" s="2"/>
      <c r="G37" s="2"/>
      <c r="H37" s="2"/>
      <c r="I37" s="2"/>
      <c r="J37" s="2"/>
      <c r="K37" s="2"/>
      <c r="L37" s="2">
        <v>2</v>
      </c>
      <c r="M37" s="2"/>
      <c r="N37" s="2"/>
      <c r="O37" s="2"/>
      <c r="P37" s="2"/>
      <c r="Q37" s="2"/>
    </row>
    <row r="38" spans="1:17" ht="17" x14ac:dyDescent="0.2">
      <c r="A38" s="89"/>
      <c r="B38" s="95"/>
      <c r="C38" s="1" t="s">
        <v>7</v>
      </c>
      <c r="D38" s="2"/>
      <c r="E38" s="2">
        <v>1</v>
      </c>
      <c r="F38" s="2"/>
      <c r="G38" s="2"/>
      <c r="H38" s="2"/>
      <c r="I38" s="2"/>
      <c r="J38" s="2"/>
      <c r="K38" s="2"/>
      <c r="L38" s="2">
        <v>1</v>
      </c>
      <c r="M38" s="2"/>
      <c r="N38" s="2"/>
      <c r="O38" s="2"/>
      <c r="P38" s="2"/>
      <c r="Q38" s="2"/>
    </row>
    <row r="39" spans="1:17" x14ac:dyDescent="0.2">
      <c r="A39" s="89" t="s">
        <v>76</v>
      </c>
      <c r="B39" s="93" t="s">
        <v>75</v>
      </c>
      <c r="C39" s="3" t="s">
        <v>8</v>
      </c>
      <c r="D39" s="4">
        <f>SUM(D41:D45)*D40</f>
        <v>-11</v>
      </c>
      <c r="E39" s="4">
        <f t="shared" ref="E39" si="11">SUM(E41:E45)*E40</f>
        <v>-11</v>
      </c>
      <c r="F39" s="4" t="s">
        <v>200</v>
      </c>
      <c r="G39" s="4">
        <f t="shared" ref="G39:H39" si="12">SUM(G41:G45)*G40</f>
        <v>-12</v>
      </c>
      <c r="H39" s="4">
        <f t="shared" si="12"/>
        <v>-12</v>
      </c>
      <c r="I39" s="4" t="s">
        <v>200</v>
      </c>
      <c r="J39" s="4">
        <f t="shared" ref="J39:Q39" si="13">SUM(J41:J45)*J40</f>
        <v>-13</v>
      </c>
      <c r="K39" s="4" t="s">
        <v>200</v>
      </c>
      <c r="L39" s="4">
        <f t="shared" si="13"/>
        <v>-9</v>
      </c>
      <c r="M39" s="4">
        <f t="shared" si="13"/>
        <v>-13</v>
      </c>
      <c r="N39" s="4">
        <f t="shared" si="13"/>
        <v>-9</v>
      </c>
      <c r="O39" s="4">
        <f t="shared" si="13"/>
        <v>-10</v>
      </c>
      <c r="P39" s="4">
        <f t="shared" si="13"/>
        <v>-12</v>
      </c>
      <c r="Q39" s="4">
        <f t="shared" si="13"/>
        <v>-9</v>
      </c>
    </row>
    <row r="40" spans="1:17" ht="17" x14ac:dyDescent="0.2">
      <c r="A40" s="89"/>
      <c r="B40" s="94"/>
      <c r="C40" s="1" t="s">
        <v>5</v>
      </c>
      <c r="D40" s="2">
        <v>-1</v>
      </c>
      <c r="E40" s="2">
        <v>-1</v>
      </c>
      <c r="F40" s="2"/>
      <c r="G40" s="56">
        <v>-1</v>
      </c>
      <c r="H40" s="2">
        <v>-1</v>
      </c>
      <c r="I40" s="54"/>
      <c r="J40" s="2">
        <v>-1</v>
      </c>
      <c r="K40" s="2"/>
      <c r="L40" s="2">
        <v>-1</v>
      </c>
      <c r="M40" s="2">
        <v>-1</v>
      </c>
      <c r="N40" s="2">
        <v>-1</v>
      </c>
      <c r="O40" s="2">
        <v>-1</v>
      </c>
      <c r="P40" s="2">
        <v>-1</v>
      </c>
      <c r="Q40" s="2">
        <v>-1</v>
      </c>
    </row>
    <row r="41" spans="1:17" ht="17" x14ac:dyDescent="0.2">
      <c r="A41" s="89"/>
      <c r="B41" s="94"/>
      <c r="C41" s="1" t="s">
        <v>233</v>
      </c>
      <c r="D41" s="2">
        <v>3</v>
      </c>
      <c r="E41" s="2">
        <v>3</v>
      </c>
      <c r="F41" s="2"/>
      <c r="G41" s="56">
        <v>3</v>
      </c>
      <c r="H41" s="2">
        <v>3</v>
      </c>
      <c r="I41" s="54"/>
      <c r="J41" s="2">
        <v>3</v>
      </c>
      <c r="K41" s="2"/>
      <c r="L41" s="2">
        <v>3</v>
      </c>
      <c r="M41" s="2">
        <v>3</v>
      </c>
      <c r="N41" s="2">
        <v>1</v>
      </c>
      <c r="O41" s="2">
        <v>1</v>
      </c>
      <c r="P41" s="2">
        <v>3</v>
      </c>
      <c r="Q41" s="2">
        <v>3</v>
      </c>
    </row>
    <row r="42" spans="1:17" ht="17" x14ac:dyDescent="0.2">
      <c r="A42" s="89"/>
      <c r="B42" s="94"/>
      <c r="C42" s="1" t="s">
        <v>22</v>
      </c>
      <c r="D42" s="2">
        <v>3</v>
      </c>
      <c r="E42" s="2">
        <v>3</v>
      </c>
      <c r="F42" s="2"/>
      <c r="G42" s="56">
        <v>3</v>
      </c>
      <c r="H42" s="2">
        <v>3</v>
      </c>
      <c r="I42" s="54"/>
      <c r="J42" s="2">
        <v>3</v>
      </c>
      <c r="K42" s="2"/>
      <c r="L42" s="2">
        <v>2</v>
      </c>
      <c r="M42" s="2">
        <v>3</v>
      </c>
      <c r="N42" s="2">
        <v>2</v>
      </c>
      <c r="O42" s="2">
        <v>2</v>
      </c>
      <c r="P42" s="2">
        <v>2</v>
      </c>
      <c r="Q42" s="2">
        <v>2</v>
      </c>
    </row>
    <row r="43" spans="1:17" ht="17" x14ac:dyDescent="0.2">
      <c r="A43" s="89"/>
      <c r="B43" s="94"/>
      <c r="C43" s="1" t="s">
        <v>234</v>
      </c>
      <c r="D43" s="2">
        <v>1</v>
      </c>
      <c r="E43" s="2">
        <v>1</v>
      </c>
      <c r="F43" s="2"/>
      <c r="G43" s="56">
        <v>2</v>
      </c>
      <c r="H43" s="2">
        <v>2</v>
      </c>
      <c r="I43" s="54"/>
      <c r="J43" s="2">
        <v>3</v>
      </c>
      <c r="K43" s="2"/>
      <c r="L43" s="2">
        <v>2</v>
      </c>
      <c r="M43" s="2">
        <v>3</v>
      </c>
      <c r="N43" s="2">
        <v>3</v>
      </c>
      <c r="O43" s="2">
        <v>3</v>
      </c>
      <c r="P43" s="2">
        <v>3</v>
      </c>
      <c r="Q43" s="2">
        <v>2</v>
      </c>
    </row>
    <row r="44" spans="1:17" ht="17" x14ac:dyDescent="0.2">
      <c r="A44" s="89"/>
      <c r="B44" s="94"/>
      <c r="C44" s="1" t="s">
        <v>6</v>
      </c>
      <c r="D44" s="2">
        <v>3</v>
      </c>
      <c r="E44" s="2">
        <v>3</v>
      </c>
      <c r="F44" s="2"/>
      <c r="G44" s="56">
        <v>3</v>
      </c>
      <c r="H44" s="2">
        <v>3</v>
      </c>
      <c r="I44" s="54"/>
      <c r="J44" s="2">
        <v>3</v>
      </c>
      <c r="K44" s="2"/>
      <c r="L44" s="2">
        <v>1</v>
      </c>
      <c r="M44" s="2">
        <v>3</v>
      </c>
      <c r="N44" s="2">
        <v>2</v>
      </c>
      <c r="O44" s="2">
        <v>3</v>
      </c>
      <c r="P44" s="2">
        <v>3</v>
      </c>
      <c r="Q44" s="2">
        <v>1</v>
      </c>
    </row>
    <row r="45" spans="1:17" ht="17" x14ac:dyDescent="0.2">
      <c r="A45" s="89"/>
      <c r="B45" s="95"/>
      <c r="C45" s="1" t="s">
        <v>7</v>
      </c>
      <c r="D45" s="2">
        <v>1</v>
      </c>
      <c r="E45" s="2">
        <v>1</v>
      </c>
      <c r="F45" s="2"/>
      <c r="G45" s="56">
        <v>1</v>
      </c>
      <c r="H45" s="2">
        <v>1</v>
      </c>
      <c r="I45" s="54"/>
      <c r="J45" s="2">
        <v>1</v>
      </c>
      <c r="K45" s="2"/>
      <c r="L45" s="2">
        <v>1</v>
      </c>
      <c r="M45" s="2">
        <v>1</v>
      </c>
      <c r="N45" s="2">
        <v>1</v>
      </c>
      <c r="O45" s="2">
        <v>1</v>
      </c>
      <c r="P45" s="2">
        <v>1</v>
      </c>
      <c r="Q45" s="2">
        <v>1</v>
      </c>
    </row>
    <row r="46" spans="1:17" x14ac:dyDescent="0.2">
      <c r="A46" s="89"/>
      <c r="B46" s="93" t="s">
        <v>100</v>
      </c>
      <c r="C46" s="3" t="s">
        <v>8</v>
      </c>
      <c r="D46" s="4">
        <f>SUM(D48:D52)*D47</f>
        <v>-9</v>
      </c>
      <c r="E46" s="4">
        <f t="shared" ref="E46" si="14">SUM(E48:E52)*E47</f>
        <v>-10</v>
      </c>
      <c r="F46" s="4" t="s">
        <v>200</v>
      </c>
      <c r="G46" s="4" t="s">
        <v>200</v>
      </c>
      <c r="H46" s="4" t="s">
        <v>200</v>
      </c>
      <c r="I46" s="4" t="s">
        <v>200</v>
      </c>
      <c r="J46" s="4" t="s">
        <v>200</v>
      </c>
      <c r="K46" s="4" t="s">
        <v>200</v>
      </c>
      <c r="L46" s="4" t="s">
        <v>200</v>
      </c>
      <c r="M46" s="4" t="s">
        <v>200</v>
      </c>
      <c r="N46" s="4">
        <f t="shared" ref="N46" si="15">SUM(N48:N52)*N47</f>
        <v>-9</v>
      </c>
      <c r="O46" s="4">
        <v>0</v>
      </c>
      <c r="P46" s="4">
        <v>0</v>
      </c>
      <c r="Q46" s="4" t="s">
        <v>200</v>
      </c>
    </row>
    <row r="47" spans="1:17" ht="17" x14ac:dyDescent="0.2">
      <c r="A47" s="89"/>
      <c r="B47" s="94"/>
      <c r="C47" s="1" t="s">
        <v>5</v>
      </c>
      <c r="D47" s="2">
        <v>-1</v>
      </c>
      <c r="E47" s="2">
        <v>-1</v>
      </c>
      <c r="F47" s="2"/>
      <c r="G47" s="2"/>
      <c r="H47" s="2"/>
      <c r="I47" s="2"/>
      <c r="J47" s="2"/>
      <c r="K47" s="2"/>
      <c r="L47" s="2"/>
      <c r="M47" s="2"/>
      <c r="N47" s="2">
        <v>-1</v>
      </c>
      <c r="O47" s="64">
        <v>0</v>
      </c>
      <c r="P47" s="64">
        <v>0</v>
      </c>
      <c r="Q47" s="2"/>
    </row>
    <row r="48" spans="1:17" ht="17" x14ac:dyDescent="0.2">
      <c r="A48" s="89"/>
      <c r="B48" s="94"/>
      <c r="C48" s="1" t="s">
        <v>233</v>
      </c>
      <c r="D48" s="2">
        <v>1</v>
      </c>
      <c r="E48" s="2">
        <v>3</v>
      </c>
      <c r="F48" s="2"/>
      <c r="G48" s="2"/>
      <c r="H48" s="2"/>
      <c r="I48" s="2"/>
      <c r="J48" s="2"/>
      <c r="K48" s="2"/>
      <c r="L48" s="2"/>
      <c r="M48" s="2"/>
      <c r="N48" s="2">
        <v>1</v>
      </c>
      <c r="O48" s="2"/>
      <c r="P48" s="2"/>
      <c r="Q48" s="2"/>
    </row>
    <row r="49" spans="1:17" ht="17" x14ac:dyDescent="0.2">
      <c r="A49" s="89"/>
      <c r="B49" s="94"/>
      <c r="C49" s="1" t="s">
        <v>22</v>
      </c>
      <c r="D49" s="2">
        <v>3</v>
      </c>
      <c r="E49" s="2">
        <v>2</v>
      </c>
      <c r="F49" s="2"/>
      <c r="G49" s="2"/>
      <c r="H49" s="2"/>
      <c r="I49" s="2"/>
      <c r="J49" s="2"/>
      <c r="K49" s="2"/>
      <c r="L49" s="2"/>
      <c r="M49" s="2"/>
      <c r="N49" s="2">
        <v>2</v>
      </c>
      <c r="O49" s="2"/>
      <c r="P49" s="2"/>
      <c r="Q49" s="2"/>
    </row>
    <row r="50" spans="1:17" ht="17" x14ac:dyDescent="0.2">
      <c r="A50" s="89"/>
      <c r="B50" s="94"/>
      <c r="C50" s="1" t="s">
        <v>234</v>
      </c>
      <c r="D50" s="2">
        <v>1</v>
      </c>
      <c r="E50" s="2">
        <v>1</v>
      </c>
      <c r="F50" s="2"/>
      <c r="G50" s="2"/>
      <c r="H50" s="2"/>
      <c r="I50" s="2"/>
      <c r="J50" s="2"/>
      <c r="K50" s="2"/>
      <c r="L50" s="2"/>
      <c r="M50" s="2"/>
      <c r="N50" s="2">
        <v>3</v>
      </c>
      <c r="O50" s="2"/>
      <c r="P50" s="2"/>
      <c r="Q50" s="2"/>
    </row>
    <row r="51" spans="1:17" ht="17" x14ac:dyDescent="0.2">
      <c r="A51" s="89"/>
      <c r="B51" s="94"/>
      <c r="C51" s="1" t="s">
        <v>6</v>
      </c>
      <c r="D51" s="2">
        <v>3</v>
      </c>
      <c r="E51" s="2">
        <v>3</v>
      </c>
      <c r="F51" s="2"/>
      <c r="G51" s="2"/>
      <c r="H51" s="2"/>
      <c r="I51" s="2"/>
      <c r="J51" s="2"/>
      <c r="K51" s="2"/>
      <c r="L51" s="2"/>
      <c r="M51" s="2"/>
      <c r="N51" s="2">
        <v>2</v>
      </c>
      <c r="O51" s="2"/>
      <c r="P51" s="2"/>
      <c r="Q51" s="2"/>
    </row>
    <row r="52" spans="1:17" ht="17" x14ac:dyDescent="0.2">
      <c r="A52" s="89"/>
      <c r="B52" s="95"/>
      <c r="C52" s="1" t="s">
        <v>7</v>
      </c>
      <c r="D52" s="2">
        <v>1</v>
      </c>
      <c r="E52" s="2">
        <v>1</v>
      </c>
      <c r="F52" s="2"/>
      <c r="G52" s="2"/>
      <c r="H52" s="2"/>
      <c r="I52" s="2"/>
      <c r="J52" s="2"/>
      <c r="K52" s="2"/>
      <c r="L52" s="2"/>
      <c r="M52" s="2"/>
      <c r="N52" s="2">
        <v>1</v>
      </c>
      <c r="O52" s="2"/>
      <c r="P52" s="2"/>
      <c r="Q52" s="2"/>
    </row>
    <row r="53" spans="1:17" x14ac:dyDescent="0.2">
      <c r="A53" s="89"/>
      <c r="B53" s="93" t="s">
        <v>106</v>
      </c>
      <c r="C53" s="3" t="s">
        <v>8</v>
      </c>
      <c r="D53" s="4">
        <f t="shared" ref="D53:I53" si="16">SUM(D55:D59)*D54</f>
        <v>-12</v>
      </c>
      <c r="E53" s="4" t="s">
        <v>200</v>
      </c>
      <c r="F53" s="4" t="s">
        <v>200</v>
      </c>
      <c r="G53" s="4">
        <f t="shared" si="16"/>
        <v>-10</v>
      </c>
      <c r="H53" s="4">
        <f t="shared" si="16"/>
        <v>-10</v>
      </c>
      <c r="I53" s="4">
        <f t="shared" si="16"/>
        <v>-10</v>
      </c>
      <c r="J53" s="4" t="s">
        <v>200</v>
      </c>
      <c r="K53" s="4" t="s">
        <v>200</v>
      </c>
      <c r="L53" s="4" t="s">
        <v>200</v>
      </c>
      <c r="M53" s="4" t="s">
        <v>200</v>
      </c>
      <c r="N53" s="4" t="s">
        <v>200</v>
      </c>
      <c r="O53" s="4" t="s">
        <v>200</v>
      </c>
      <c r="P53" s="4" t="s">
        <v>200</v>
      </c>
      <c r="Q53" s="4" t="s">
        <v>200</v>
      </c>
    </row>
    <row r="54" spans="1:17" ht="17" x14ac:dyDescent="0.2">
      <c r="A54" s="89"/>
      <c r="B54" s="94"/>
      <c r="C54" s="1" t="s">
        <v>5</v>
      </c>
      <c r="D54" s="2">
        <v>-1</v>
      </c>
      <c r="E54" s="2"/>
      <c r="F54" s="2"/>
      <c r="G54" s="2">
        <v>-1</v>
      </c>
      <c r="H54" s="2">
        <v>-1</v>
      </c>
      <c r="I54" s="2">
        <v>-1</v>
      </c>
      <c r="J54" s="2"/>
      <c r="K54" s="2"/>
      <c r="L54" s="2"/>
      <c r="M54" s="2"/>
      <c r="N54" s="2"/>
      <c r="O54" s="2"/>
      <c r="P54" s="2"/>
      <c r="Q54" s="2"/>
    </row>
    <row r="55" spans="1:17" ht="17" x14ac:dyDescent="0.2">
      <c r="A55" s="89"/>
      <c r="B55" s="94"/>
      <c r="C55" s="1" t="s">
        <v>233</v>
      </c>
      <c r="D55" s="2">
        <v>3</v>
      </c>
      <c r="E55" s="2"/>
      <c r="F55" s="2"/>
      <c r="G55" s="2">
        <v>1</v>
      </c>
      <c r="H55" s="2">
        <v>1</v>
      </c>
      <c r="I55" s="2">
        <v>1</v>
      </c>
      <c r="J55" s="2"/>
      <c r="K55" s="2"/>
      <c r="L55" s="2"/>
      <c r="M55" s="2"/>
      <c r="N55" s="2"/>
      <c r="O55" s="2"/>
      <c r="P55" s="2"/>
      <c r="Q55" s="2"/>
    </row>
    <row r="56" spans="1:17" ht="17" x14ac:dyDescent="0.2">
      <c r="A56" s="89"/>
      <c r="B56" s="94"/>
      <c r="C56" s="1" t="s">
        <v>22</v>
      </c>
      <c r="D56" s="2">
        <v>2</v>
      </c>
      <c r="E56" s="2"/>
      <c r="F56" s="2"/>
      <c r="G56" s="2">
        <v>3</v>
      </c>
      <c r="H56" s="2">
        <v>3</v>
      </c>
      <c r="I56" s="2">
        <v>3</v>
      </c>
      <c r="J56" s="2"/>
      <c r="K56" s="2"/>
      <c r="L56" s="2"/>
      <c r="M56" s="2"/>
      <c r="N56" s="2"/>
      <c r="O56" s="2"/>
      <c r="P56" s="2"/>
      <c r="Q56" s="2"/>
    </row>
    <row r="57" spans="1:17" ht="17" x14ac:dyDescent="0.2">
      <c r="A57" s="89"/>
      <c r="B57" s="94"/>
      <c r="C57" s="1" t="s">
        <v>234</v>
      </c>
      <c r="D57" s="2">
        <v>3</v>
      </c>
      <c r="E57" s="2"/>
      <c r="F57" s="2"/>
      <c r="G57" s="2">
        <v>2</v>
      </c>
      <c r="H57" s="2">
        <v>2</v>
      </c>
      <c r="I57" s="2">
        <v>2</v>
      </c>
      <c r="J57" s="2"/>
      <c r="K57" s="2"/>
      <c r="L57" s="2"/>
      <c r="M57" s="2"/>
      <c r="N57" s="2"/>
      <c r="O57" s="2"/>
      <c r="P57" s="2"/>
      <c r="Q57" s="2"/>
    </row>
    <row r="58" spans="1:17" ht="17" x14ac:dyDescent="0.2">
      <c r="A58" s="89"/>
      <c r="B58" s="94"/>
      <c r="C58" s="1" t="s">
        <v>6</v>
      </c>
      <c r="D58" s="2">
        <v>3</v>
      </c>
      <c r="E58" s="2"/>
      <c r="F58" s="2"/>
      <c r="G58" s="2">
        <v>3</v>
      </c>
      <c r="H58" s="2">
        <v>3</v>
      </c>
      <c r="I58" s="2">
        <v>3</v>
      </c>
      <c r="J58" s="2"/>
      <c r="K58" s="2"/>
      <c r="L58" s="2"/>
      <c r="M58" s="2"/>
      <c r="N58" s="2"/>
      <c r="O58" s="2"/>
      <c r="P58" s="2"/>
      <c r="Q58" s="2"/>
    </row>
    <row r="59" spans="1:17" ht="17" x14ac:dyDescent="0.2">
      <c r="A59" s="89"/>
      <c r="B59" s="95"/>
      <c r="C59" s="1" t="s">
        <v>7</v>
      </c>
      <c r="D59" s="2">
        <v>1</v>
      </c>
      <c r="E59" s="2"/>
      <c r="F59" s="2"/>
      <c r="G59" s="2">
        <v>1</v>
      </c>
      <c r="H59" s="2">
        <v>1</v>
      </c>
      <c r="I59" s="2">
        <v>1</v>
      </c>
      <c r="J59" s="2"/>
      <c r="K59" s="2"/>
      <c r="L59" s="2"/>
      <c r="M59" s="2"/>
      <c r="N59" s="2"/>
      <c r="O59" s="2"/>
      <c r="P59" s="2"/>
      <c r="Q59" s="2"/>
    </row>
    <row r="60" spans="1:17" x14ac:dyDescent="0.2">
      <c r="A60" s="89" t="s">
        <v>109</v>
      </c>
      <c r="B60" s="90" t="s">
        <v>199</v>
      </c>
      <c r="C60" s="3" t="s">
        <v>8</v>
      </c>
      <c r="D60" s="4" t="s">
        <v>200</v>
      </c>
      <c r="E60" s="4" t="s">
        <v>200</v>
      </c>
      <c r="F60" s="4">
        <f t="shared" ref="F60:I60" si="17">SUM(F62:F66)*F61</f>
        <v>-8</v>
      </c>
      <c r="G60" s="4">
        <f t="shared" si="17"/>
        <v>-12</v>
      </c>
      <c r="H60" s="4">
        <f t="shared" si="17"/>
        <v>-12</v>
      </c>
      <c r="I60" s="4">
        <f t="shared" si="17"/>
        <v>-10</v>
      </c>
      <c r="J60" s="4">
        <f t="shared" ref="J60:Q60" si="18">SUM(J62:J66)*J61</f>
        <v>-7</v>
      </c>
      <c r="K60" s="4">
        <f t="shared" si="18"/>
        <v>-12</v>
      </c>
      <c r="L60" s="4">
        <f t="shared" si="18"/>
        <v>0</v>
      </c>
      <c r="M60" s="4">
        <f t="shared" si="18"/>
        <v>-10</v>
      </c>
      <c r="N60" s="4">
        <f t="shared" si="18"/>
        <v>0</v>
      </c>
      <c r="O60" s="4">
        <f t="shared" si="18"/>
        <v>0</v>
      </c>
      <c r="P60" s="4">
        <f t="shared" si="18"/>
        <v>0</v>
      </c>
      <c r="Q60" s="4">
        <f t="shared" si="18"/>
        <v>-11</v>
      </c>
    </row>
    <row r="61" spans="1:17" ht="17" x14ac:dyDescent="0.2">
      <c r="A61" s="89"/>
      <c r="B61" s="91"/>
      <c r="C61" s="1" t="s">
        <v>5</v>
      </c>
      <c r="D61" s="2"/>
      <c r="E61" s="2"/>
      <c r="F61" s="2">
        <v>-1</v>
      </c>
      <c r="G61" s="2">
        <v>-1</v>
      </c>
      <c r="H61" s="2">
        <v>-1</v>
      </c>
      <c r="I61" s="57">
        <v>-1</v>
      </c>
      <c r="J61" s="57">
        <v>-1</v>
      </c>
      <c r="K61" s="57">
        <v>-1</v>
      </c>
      <c r="L61" s="64">
        <v>0</v>
      </c>
      <c r="M61" s="2">
        <v>-1</v>
      </c>
      <c r="N61" s="64">
        <v>0</v>
      </c>
      <c r="O61" s="64">
        <v>0</v>
      </c>
      <c r="P61" s="64">
        <v>0</v>
      </c>
      <c r="Q61" s="2">
        <v>-1</v>
      </c>
    </row>
    <row r="62" spans="1:17" ht="17" x14ac:dyDescent="0.2">
      <c r="A62" s="89"/>
      <c r="B62" s="91"/>
      <c r="C62" s="1" t="s">
        <v>233</v>
      </c>
      <c r="D62" s="2"/>
      <c r="E62" s="2"/>
      <c r="F62" s="2">
        <v>1</v>
      </c>
      <c r="G62" s="2">
        <v>3</v>
      </c>
      <c r="H62" s="2">
        <v>3</v>
      </c>
      <c r="I62" s="57">
        <v>1</v>
      </c>
      <c r="J62" s="57">
        <v>1</v>
      </c>
      <c r="K62" s="57">
        <v>3</v>
      </c>
      <c r="L62" s="2"/>
      <c r="M62" s="2">
        <v>1</v>
      </c>
      <c r="N62" s="2"/>
      <c r="O62" s="2"/>
      <c r="P62" s="2"/>
      <c r="Q62" s="2">
        <v>3</v>
      </c>
    </row>
    <row r="63" spans="1:17" ht="17" x14ac:dyDescent="0.2">
      <c r="A63" s="89"/>
      <c r="B63" s="91"/>
      <c r="C63" s="1" t="s">
        <v>22</v>
      </c>
      <c r="D63" s="2"/>
      <c r="E63" s="2"/>
      <c r="F63" s="2">
        <v>2</v>
      </c>
      <c r="G63" s="2">
        <v>3</v>
      </c>
      <c r="H63" s="2">
        <v>3</v>
      </c>
      <c r="I63" s="2">
        <v>3</v>
      </c>
      <c r="J63" s="57">
        <v>2</v>
      </c>
      <c r="K63" s="57">
        <v>3</v>
      </c>
      <c r="L63" s="2"/>
      <c r="M63" s="2">
        <v>2</v>
      </c>
      <c r="N63" s="2"/>
      <c r="O63" s="2"/>
      <c r="P63" s="2"/>
      <c r="Q63" s="2">
        <v>2</v>
      </c>
    </row>
    <row r="64" spans="1:17" ht="17" x14ac:dyDescent="0.2">
      <c r="A64" s="89"/>
      <c r="B64" s="91"/>
      <c r="C64" s="1" t="s">
        <v>234</v>
      </c>
      <c r="D64" s="2"/>
      <c r="E64" s="2"/>
      <c r="F64" s="2">
        <v>1</v>
      </c>
      <c r="G64" s="2">
        <v>2</v>
      </c>
      <c r="H64" s="2">
        <v>2</v>
      </c>
      <c r="I64" s="57">
        <v>2</v>
      </c>
      <c r="J64" s="57">
        <v>2</v>
      </c>
      <c r="K64" s="57">
        <v>2</v>
      </c>
      <c r="L64" s="2"/>
      <c r="M64" s="2">
        <v>3</v>
      </c>
      <c r="N64" s="2"/>
      <c r="O64" s="2"/>
      <c r="P64" s="2"/>
      <c r="Q64" s="2">
        <v>2</v>
      </c>
    </row>
    <row r="65" spans="1:17" ht="17" x14ac:dyDescent="0.2">
      <c r="A65" s="89"/>
      <c r="B65" s="91"/>
      <c r="C65" s="1" t="s">
        <v>6</v>
      </c>
      <c r="D65" s="2"/>
      <c r="E65" s="2"/>
      <c r="F65" s="2">
        <v>3</v>
      </c>
      <c r="G65" s="2">
        <v>3</v>
      </c>
      <c r="H65" s="2">
        <v>3</v>
      </c>
      <c r="I65" s="57">
        <v>3</v>
      </c>
      <c r="J65" s="57">
        <v>1</v>
      </c>
      <c r="K65" s="57">
        <v>3</v>
      </c>
      <c r="L65" s="2"/>
      <c r="M65" s="2">
        <v>3</v>
      </c>
      <c r="N65" s="2"/>
      <c r="O65" s="2"/>
      <c r="P65" s="2"/>
      <c r="Q65" s="2">
        <v>3</v>
      </c>
    </row>
    <row r="66" spans="1:17" ht="17" x14ac:dyDescent="0.2">
      <c r="A66" s="89"/>
      <c r="B66" s="92"/>
      <c r="C66" s="1" t="s">
        <v>7</v>
      </c>
      <c r="D66" s="2"/>
      <c r="E66" s="2"/>
      <c r="F66" s="2">
        <v>1</v>
      </c>
      <c r="G66" s="2">
        <v>1</v>
      </c>
      <c r="H66" s="2">
        <v>1</v>
      </c>
      <c r="I66" s="2">
        <v>1</v>
      </c>
      <c r="J66" s="2">
        <v>1</v>
      </c>
      <c r="K66" s="2">
        <v>1</v>
      </c>
      <c r="L66" s="2"/>
      <c r="M66" s="2">
        <v>1</v>
      </c>
      <c r="N66" s="2"/>
      <c r="O66" s="2"/>
      <c r="P66" s="2"/>
      <c r="Q66" s="2">
        <v>1</v>
      </c>
    </row>
    <row r="67" spans="1:17" x14ac:dyDescent="0.2">
      <c r="A67" s="89" t="s">
        <v>143</v>
      </c>
      <c r="B67" s="90" t="s">
        <v>204</v>
      </c>
      <c r="C67" s="3" t="s">
        <v>8</v>
      </c>
      <c r="D67" s="4" t="s">
        <v>200</v>
      </c>
      <c r="E67" s="4" t="s">
        <v>200</v>
      </c>
      <c r="F67" s="4" t="s">
        <v>200</v>
      </c>
      <c r="G67" s="4">
        <f t="shared" ref="G67:H67" si="19">SUM(G69:G73)*G68</f>
        <v>-12</v>
      </c>
      <c r="H67" s="4">
        <f t="shared" si="19"/>
        <v>0</v>
      </c>
      <c r="I67" s="4">
        <f>SUM(I69:I73)*I68</f>
        <v>-12</v>
      </c>
      <c r="J67" s="4">
        <f t="shared" ref="J67:Q67" si="20">SUM(J69:J73)*J68</f>
        <v>0</v>
      </c>
      <c r="K67" s="4">
        <f t="shared" si="20"/>
        <v>-12</v>
      </c>
      <c r="L67" s="4" t="s">
        <v>200</v>
      </c>
      <c r="M67" s="4">
        <f t="shared" si="20"/>
        <v>0</v>
      </c>
      <c r="N67" s="4">
        <f t="shared" si="20"/>
        <v>-12</v>
      </c>
      <c r="O67" s="4">
        <f t="shared" si="20"/>
        <v>-12</v>
      </c>
      <c r="P67" s="4">
        <f t="shared" si="20"/>
        <v>0</v>
      </c>
      <c r="Q67" s="4">
        <f t="shared" si="20"/>
        <v>-8</v>
      </c>
    </row>
    <row r="68" spans="1:17" ht="17" x14ac:dyDescent="0.2">
      <c r="A68" s="89"/>
      <c r="B68" s="91"/>
      <c r="C68" s="1" t="s">
        <v>5</v>
      </c>
      <c r="D68" s="2"/>
      <c r="E68" s="2"/>
      <c r="F68" s="2"/>
      <c r="G68" s="2">
        <v>-1</v>
      </c>
      <c r="H68" s="64">
        <v>0</v>
      </c>
      <c r="I68" s="2">
        <v>-1</v>
      </c>
      <c r="J68" s="64">
        <v>0</v>
      </c>
      <c r="K68" s="2">
        <v>-1</v>
      </c>
      <c r="L68" s="2"/>
      <c r="M68" s="64">
        <v>0</v>
      </c>
      <c r="N68" s="2">
        <v>-1</v>
      </c>
      <c r="O68" s="2">
        <v>-1</v>
      </c>
      <c r="P68" s="64">
        <v>0</v>
      </c>
      <c r="Q68" s="2">
        <v>-1</v>
      </c>
    </row>
    <row r="69" spans="1:17" ht="17" x14ac:dyDescent="0.2">
      <c r="A69" s="89"/>
      <c r="B69" s="91"/>
      <c r="C69" s="1" t="s">
        <v>233</v>
      </c>
      <c r="D69" s="2"/>
      <c r="E69" s="2"/>
      <c r="F69" s="2"/>
      <c r="G69" s="2">
        <v>3</v>
      </c>
      <c r="H69" s="2"/>
      <c r="I69" s="2">
        <v>3</v>
      </c>
      <c r="J69" s="2"/>
      <c r="K69" s="2">
        <v>3</v>
      </c>
      <c r="L69" s="2"/>
      <c r="M69" s="2"/>
      <c r="N69" s="2">
        <v>3</v>
      </c>
      <c r="O69" s="2">
        <v>3</v>
      </c>
      <c r="P69" s="2"/>
      <c r="Q69" s="2">
        <v>1</v>
      </c>
    </row>
    <row r="70" spans="1:17" ht="17" x14ac:dyDescent="0.2">
      <c r="A70" s="89"/>
      <c r="B70" s="91"/>
      <c r="C70" s="1" t="s">
        <v>22</v>
      </c>
      <c r="D70" s="2"/>
      <c r="E70" s="2"/>
      <c r="F70" s="2"/>
      <c r="G70" s="2">
        <v>3</v>
      </c>
      <c r="H70" s="2"/>
      <c r="I70" s="2">
        <v>3</v>
      </c>
      <c r="J70" s="2"/>
      <c r="K70" s="2">
        <v>3</v>
      </c>
      <c r="L70" s="2"/>
      <c r="M70" s="2"/>
      <c r="N70" s="2">
        <v>2</v>
      </c>
      <c r="O70" s="2">
        <v>2</v>
      </c>
      <c r="P70" s="2"/>
      <c r="Q70" s="2">
        <v>2</v>
      </c>
    </row>
    <row r="71" spans="1:17" ht="17" x14ac:dyDescent="0.2">
      <c r="A71" s="89"/>
      <c r="B71" s="91"/>
      <c r="C71" s="1" t="s">
        <v>234</v>
      </c>
      <c r="D71" s="2"/>
      <c r="E71" s="2"/>
      <c r="F71" s="2"/>
      <c r="G71" s="2">
        <v>2</v>
      </c>
      <c r="H71" s="2"/>
      <c r="I71" s="2">
        <v>2</v>
      </c>
      <c r="J71" s="2"/>
      <c r="K71" s="2">
        <v>2</v>
      </c>
      <c r="L71" s="2"/>
      <c r="M71" s="2"/>
      <c r="N71" s="2">
        <v>3</v>
      </c>
      <c r="O71" s="2">
        <v>3</v>
      </c>
      <c r="P71" s="2"/>
      <c r="Q71" s="2">
        <v>2</v>
      </c>
    </row>
    <row r="72" spans="1:17" ht="17" x14ac:dyDescent="0.2">
      <c r="A72" s="89"/>
      <c r="B72" s="91"/>
      <c r="C72" s="1" t="s">
        <v>6</v>
      </c>
      <c r="D72" s="2"/>
      <c r="E72" s="2"/>
      <c r="F72" s="2"/>
      <c r="G72" s="2">
        <v>3</v>
      </c>
      <c r="H72" s="2"/>
      <c r="I72" s="2">
        <v>3</v>
      </c>
      <c r="J72" s="2"/>
      <c r="K72" s="2">
        <v>3</v>
      </c>
      <c r="L72" s="2"/>
      <c r="M72" s="2"/>
      <c r="N72" s="2">
        <v>3</v>
      </c>
      <c r="O72" s="2">
        <v>3</v>
      </c>
      <c r="P72" s="2"/>
      <c r="Q72" s="2">
        <v>2</v>
      </c>
    </row>
    <row r="73" spans="1:17" ht="17" x14ac:dyDescent="0.2">
      <c r="A73" s="89"/>
      <c r="B73" s="92"/>
      <c r="C73" s="1" t="s">
        <v>7</v>
      </c>
      <c r="D73" s="2"/>
      <c r="E73" s="2"/>
      <c r="F73" s="2"/>
      <c r="G73" s="2">
        <v>1</v>
      </c>
      <c r="H73" s="2"/>
      <c r="I73" s="2">
        <v>1</v>
      </c>
      <c r="J73" s="2"/>
      <c r="K73" s="2">
        <v>1</v>
      </c>
      <c r="L73" s="2"/>
      <c r="M73" s="2"/>
      <c r="N73" s="2">
        <v>1</v>
      </c>
      <c r="O73" s="2">
        <v>1</v>
      </c>
      <c r="P73" s="2"/>
      <c r="Q73" s="2">
        <v>1</v>
      </c>
    </row>
    <row r="74" spans="1:17" x14ac:dyDescent="0.2">
      <c r="A74" s="89" t="s">
        <v>167</v>
      </c>
      <c r="B74" s="93" t="s">
        <v>166</v>
      </c>
      <c r="C74" s="3" t="s">
        <v>8</v>
      </c>
      <c r="D74" s="4" t="s">
        <v>200</v>
      </c>
      <c r="E74" s="4" t="s">
        <v>200</v>
      </c>
      <c r="F74" s="4" t="s">
        <v>200</v>
      </c>
      <c r="G74" s="4" t="s">
        <v>200</v>
      </c>
      <c r="H74" s="4" t="s">
        <v>200</v>
      </c>
      <c r="I74" s="4" t="s">
        <v>200</v>
      </c>
      <c r="J74" s="4" t="s">
        <v>200</v>
      </c>
      <c r="K74" s="4" t="s">
        <v>200</v>
      </c>
      <c r="L74" s="4" t="s">
        <v>200</v>
      </c>
      <c r="M74" s="4" t="s">
        <v>200</v>
      </c>
      <c r="N74" s="4" t="s">
        <v>200</v>
      </c>
      <c r="O74" s="4">
        <f t="shared" ref="O74" si="21">SUM(O76:O80)*O75</f>
        <v>-12</v>
      </c>
      <c r="P74" s="4" t="s">
        <v>200</v>
      </c>
      <c r="Q74" s="4" t="s">
        <v>200</v>
      </c>
    </row>
    <row r="75" spans="1:17" ht="17" x14ac:dyDescent="0.2">
      <c r="A75" s="89"/>
      <c r="B75" s="94"/>
      <c r="C75" s="1" t="s">
        <v>5</v>
      </c>
      <c r="D75" s="2"/>
      <c r="E75" s="2"/>
      <c r="F75" s="2"/>
      <c r="G75" s="2"/>
      <c r="H75" s="2"/>
      <c r="I75" s="2"/>
      <c r="J75" s="2"/>
      <c r="K75" s="2"/>
      <c r="L75" s="2"/>
      <c r="M75" s="2"/>
      <c r="N75" s="2"/>
      <c r="O75" s="2">
        <v>-1</v>
      </c>
      <c r="P75" s="2"/>
      <c r="Q75" s="2"/>
    </row>
    <row r="76" spans="1:17" ht="17" x14ac:dyDescent="0.2">
      <c r="A76" s="89"/>
      <c r="B76" s="94"/>
      <c r="C76" s="1" t="s">
        <v>233</v>
      </c>
      <c r="D76" s="2"/>
      <c r="E76" s="2"/>
      <c r="F76" s="2"/>
      <c r="G76" s="2"/>
      <c r="H76" s="2"/>
      <c r="I76" s="2"/>
      <c r="J76" s="2"/>
      <c r="K76" s="2"/>
      <c r="L76" s="2"/>
      <c r="M76" s="2"/>
      <c r="N76" s="2"/>
      <c r="O76" s="2">
        <v>3</v>
      </c>
      <c r="P76" s="2"/>
      <c r="Q76" s="2"/>
    </row>
    <row r="77" spans="1:17" ht="17" x14ac:dyDescent="0.2">
      <c r="A77" s="89"/>
      <c r="B77" s="94"/>
      <c r="C77" s="1" t="s">
        <v>22</v>
      </c>
      <c r="D77" s="2"/>
      <c r="E77" s="2"/>
      <c r="F77" s="2"/>
      <c r="G77" s="2"/>
      <c r="H77" s="2"/>
      <c r="I77" s="2"/>
      <c r="J77" s="2"/>
      <c r="K77" s="2"/>
      <c r="L77" s="2"/>
      <c r="M77" s="2"/>
      <c r="N77" s="2"/>
      <c r="O77" s="2">
        <v>3</v>
      </c>
      <c r="P77" s="2"/>
      <c r="Q77" s="2"/>
    </row>
    <row r="78" spans="1:17" ht="17" x14ac:dyDescent="0.2">
      <c r="A78" s="89"/>
      <c r="B78" s="94"/>
      <c r="C78" s="1" t="s">
        <v>234</v>
      </c>
      <c r="D78" s="2"/>
      <c r="E78" s="2"/>
      <c r="F78" s="2"/>
      <c r="G78" s="2"/>
      <c r="H78" s="2"/>
      <c r="I78" s="2"/>
      <c r="J78" s="2"/>
      <c r="K78" s="2"/>
      <c r="L78" s="2"/>
      <c r="M78" s="2"/>
      <c r="N78" s="2"/>
      <c r="O78" s="2">
        <v>3</v>
      </c>
      <c r="P78" s="2"/>
      <c r="Q78" s="2"/>
    </row>
    <row r="79" spans="1:17" ht="17" x14ac:dyDescent="0.2">
      <c r="A79" s="89"/>
      <c r="B79" s="94"/>
      <c r="C79" s="1" t="s">
        <v>6</v>
      </c>
      <c r="D79" s="2"/>
      <c r="E79" s="2"/>
      <c r="F79" s="2"/>
      <c r="G79" s="2"/>
      <c r="H79" s="2"/>
      <c r="I79" s="2"/>
      <c r="J79" s="2"/>
      <c r="K79" s="2"/>
      <c r="L79" s="2"/>
      <c r="M79" s="2"/>
      <c r="N79" s="2"/>
      <c r="O79" s="2">
        <v>2</v>
      </c>
      <c r="P79" s="2"/>
      <c r="Q79" s="2"/>
    </row>
    <row r="80" spans="1:17" ht="17" x14ac:dyDescent="0.2">
      <c r="A80" s="89"/>
      <c r="B80" s="95"/>
      <c r="C80" s="1" t="s">
        <v>7</v>
      </c>
      <c r="D80" s="2"/>
      <c r="E80" s="2"/>
      <c r="F80" s="2"/>
      <c r="G80" s="2"/>
      <c r="H80" s="2"/>
      <c r="I80" s="2"/>
      <c r="J80" s="2"/>
      <c r="K80" s="2"/>
      <c r="L80" s="2"/>
      <c r="M80" s="2"/>
      <c r="N80" s="2"/>
      <c r="O80" s="2">
        <v>1</v>
      </c>
      <c r="P80" s="2"/>
      <c r="Q80" s="2"/>
    </row>
    <row r="81" spans="1:17" x14ac:dyDescent="0.2">
      <c r="A81" s="89" t="s">
        <v>179</v>
      </c>
      <c r="B81" s="93" t="s">
        <v>178</v>
      </c>
      <c r="C81" s="3" t="s">
        <v>8</v>
      </c>
      <c r="D81" s="4" t="s">
        <v>200</v>
      </c>
      <c r="E81" s="4" t="s">
        <v>200</v>
      </c>
      <c r="F81" s="4" t="s">
        <v>200</v>
      </c>
      <c r="G81" s="4" t="s">
        <v>200</v>
      </c>
      <c r="H81" s="4" t="s">
        <v>200</v>
      </c>
      <c r="I81" s="4" t="s">
        <v>200</v>
      </c>
      <c r="J81" s="4" t="s">
        <v>200</v>
      </c>
      <c r="K81" s="4" t="s">
        <v>200</v>
      </c>
      <c r="L81" s="4" t="s">
        <v>200</v>
      </c>
      <c r="M81" s="4">
        <f t="shared" ref="M81:O81" si="22">SUM(M83:M87)*M82</f>
        <v>-11</v>
      </c>
      <c r="N81" s="4">
        <f t="shared" si="22"/>
        <v>-11</v>
      </c>
      <c r="O81" s="4">
        <f t="shared" si="22"/>
        <v>-13</v>
      </c>
      <c r="P81" s="4" t="s">
        <v>200</v>
      </c>
      <c r="Q81" s="4" t="s">
        <v>200</v>
      </c>
    </row>
    <row r="82" spans="1:17" ht="17" x14ac:dyDescent="0.2">
      <c r="A82" s="89"/>
      <c r="B82" s="94"/>
      <c r="C82" s="1" t="s">
        <v>5</v>
      </c>
      <c r="D82" s="2"/>
      <c r="E82" s="2"/>
      <c r="F82" s="2"/>
      <c r="G82" s="2"/>
      <c r="H82" s="2"/>
      <c r="I82" s="2"/>
      <c r="J82" s="2"/>
      <c r="K82" s="2"/>
      <c r="L82" s="2"/>
      <c r="M82" s="2">
        <v>-1</v>
      </c>
      <c r="N82" s="2">
        <v>-1</v>
      </c>
      <c r="O82" s="2">
        <v>-1</v>
      </c>
      <c r="P82" s="2"/>
      <c r="Q82" s="2"/>
    </row>
    <row r="83" spans="1:17" ht="17" x14ac:dyDescent="0.2">
      <c r="A83" s="89"/>
      <c r="B83" s="94"/>
      <c r="C83" s="1" t="s">
        <v>233</v>
      </c>
      <c r="D83" s="2"/>
      <c r="E83" s="2"/>
      <c r="F83" s="2"/>
      <c r="G83" s="2"/>
      <c r="H83" s="2"/>
      <c r="I83" s="2"/>
      <c r="J83" s="2"/>
      <c r="K83" s="2"/>
      <c r="L83" s="2"/>
      <c r="M83" s="2">
        <v>1</v>
      </c>
      <c r="N83" s="2">
        <v>1</v>
      </c>
      <c r="O83" s="2">
        <v>3</v>
      </c>
      <c r="P83" s="2"/>
      <c r="Q83" s="2"/>
    </row>
    <row r="84" spans="1:17" ht="17" x14ac:dyDescent="0.2">
      <c r="A84" s="89"/>
      <c r="B84" s="94"/>
      <c r="C84" s="1" t="s">
        <v>22</v>
      </c>
      <c r="D84" s="2"/>
      <c r="E84" s="2"/>
      <c r="F84" s="2"/>
      <c r="G84" s="2"/>
      <c r="H84" s="2"/>
      <c r="I84" s="2"/>
      <c r="J84" s="2"/>
      <c r="K84" s="2"/>
      <c r="L84" s="2"/>
      <c r="M84" s="2">
        <v>2</v>
      </c>
      <c r="N84" s="2">
        <v>2</v>
      </c>
      <c r="O84" s="2">
        <v>2</v>
      </c>
      <c r="P84" s="2"/>
      <c r="Q84" s="2"/>
    </row>
    <row r="85" spans="1:17" ht="17" x14ac:dyDescent="0.2">
      <c r="A85" s="89"/>
      <c r="B85" s="94"/>
      <c r="C85" s="1" t="s">
        <v>234</v>
      </c>
      <c r="D85" s="2"/>
      <c r="E85" s="2"/>
      <c r="F85" s="2"/>
      <c r="G85" s="2"/>
      <c r="H85" s="2"/>
      <c r="I85" s="2"/>
      <c r="J85" s="2"/>
      <c r="K85" s="2"/>
      <c r="L85" s="2"/>
      <c r="M85" s="2">
        <v>3</v>
      </c>
      <c r="N85" s="2">
        <v>3</v>
      </c>
      <c r="O85" s="2">
        <v>3</v>
      </c>
      <c r="P85" s="2"/>
      <c r="Q85" s="2"/>
    </row>
    <row r="86" spans="1:17" ht="17" x14ac:dyDescent="0.2">
      <c r="A86" s="89"/>
      <c r="B86" s="94"/>
      <c r="C86" s="1" t="s">
        <v>6</v>
      </c>
      <c r="D86" s="2"/>
      <c r="E86" s="2"/>
      <c r="F86" s="2"/>
      <c r="G86" s="2"/>
      <c r="H86" s="2"/>
      <c r="I86" s="2"/>
      <c r="J86" s="2"/>
      <c r="K86" s="2"/>
      <c r="L86" s="2"/>
      <c r="M86" s="2">
        <v>3</v>
      </c>
      <c r="N86" s="2">
        <v>3</v>
      </c>
      <c r="O86" s="2">
        <v>3</v>
      </c>
      <c r="P86" s="2"/>
      <c r="Q86" s="2"/>
    </row>
    <row r="87" spans="1:17" ht="17" x14ac:dyDescent="0.2">
      <c r="A87" s="89"/>
      <c r="B87" s="95"/>
      <c r="C87" s="1" t="s">
        <v>7</v>
      </c>
      <c r="D87" s="2"/>
      <c r="E87" s="2"/>
      <c r="F87" s="2"/>
      <c r="G87" s="2"/>
      <c r="H87" s="2"/>
      <c r="I87" s="2"/>
      <c r="J87" s="2"/>
      <c r="K87" s="2"/>
      <c r="L87" s="2"/>
      <c r="M87" s="2">
        <v>2</v>
      </c>
      <c r="N87" s="2">
        <v>2</v>
      </c>
      <c r="O87" s="2">
        <v>2</v>
      </c>
      <c r="P87" s="2"/>
      <c r="Q87" s="2"/>
    </row>
    <row r="88" spans="1:17" x14ac:dyDescent="0.2">
      <c r="A88" s="89" t="s">
        <v>192</v>
      </c>
      <c r="B88" s="93" t="s">
        <v>205</v>
      </c>
      <c r="C88" s="3" t="s">
        <v>8</v>
      </c>
      <c r="D88" s="4" t="s">
        <v>200</v>
      </c>
      <c r="E88" s="4" t="s">
        <v>200</v>
      </c>
      <c r="F88" s="4" t="s">
        <v>200</v>
      </c>
      <c r="G88" s="4" t="s">
        <v>200</v>
      </c>
      <c r="H88" s="4" t="s">
        <v>200</v>
      </c>
      <c r="I88" s="4" t="s">
        <v>200</v>
      </c>
      <c r="J88" s="4" t="s">
        <v>200</v>
      </c>
      <c r="K88" s="4" t="s">
        <v>200</v>
      </c>
      <c r="L88" s="4" t="s">
        <v>200</v>
      </c>
      <c r="M88" s="4">
        <f t="shared" ref="M88:P88" si="23">SUM(M90:M94)*M89</f>
        <v>-9</v>
      </c>
      <c r="N88" s="4">
        <f t="shared" si="23"/>
        <v>-11</v>
      </c>
      <c r="O88" s="4">
        <f t="shared" si="23"/>
        <v>-11</v>
      </c>
      <c r="P88" s="4">
        <f t="shared" si="23"/>
        <v>-11</v>
      </c>
      <c r="Q88" s="4" t="s">
        <v>200</v>
      </c>
    </row>
    <row r="89" spans="1:17" ht="17" x14ac:dyDescent="0.2">
      <c r="A89" s="89"/>
      <c r="B89" s="94"/>
      <c r="C89" s="1" t="s">
        <v>5</v>
      </c>
      <c r="D89" s="2"/>
      <c r="E89" s="2"/>
      <c r="F89" s="2"/>
      <c r="G89" s="2"/>
      <c r="H89" s="2"/>
      <c r="I89" s="2"/>
      <c r="J89" s="2"/>
      <c r="K89" s="2"/>
      <c r="L89" s="2"/>
      <c r="M89" s="2">
        <v>-1</v>
      </c>
      <c r="N89" s="2">
        <v>-1</v>
      </c>
      <c r="O89" s="2">
        <v>-1</v>
      </c>
      <c r="P89" s="2">
        <v>-1</v>
      </c>
      <c r="Q89" s="2"/>
    </row>
    <row r="90" spans="1:17" ht="17" x14ac:dyDescent="0.2">
      <c r="A90" s="89"/>
      <c r="B90" s="94"/>
      <c r="C90" s="1" t="s">
        <v>233</v>
      </c>
      <c r="D90" s="2"/>
      <c r="E90" s="2"/>
      <c r="F90" s="2"/>
      <c r="G90" s="2"/>
      <c r="H90" s="2"/>
      <c r="I90" s="2"/>
      <c r="J90" s="2"/>
      <c r="K90" s="2"/>
      <c r="L90" s="2"/>
      <c r="M90" s="2">
        <v>1</v>
      </c>
      <c r="N90" s="2">
        <v>2</v>
      </c>
      <c r="O90" s="2">
        <v>2</v>
      </c>
      <c r="P90" s="2">
        <v>2</v>
      </c>
      <c r="Q90" s="2"/>
    </row>
    <row r="91" spans="1:17" ht="17" x14ac:dyDescent="0.2">
      <c r="A91" s="89"/>
      <c r="B91" s="94"/>
      <c r="C91" s="1" t="s">
        <v>22</v>
      </c>
      <c r="D91" s="2"/>
      <c r="E91" s="2"/>
      <c r="F91" s="2"/>
      <c r="G91" s="2"/>
      <c r="H91" s="2"/>
      <c r="I91" s="2"/>
      <c r="J91" s="2"/>
      <c r="K91" s="2"/>
      <c r="L91" s="2"/>
      <c r="M91" s="2">
        <v>2</v>
      </c>
      <c r="N91" s="2">
        <v>2</v>
      </c>
      <c r="O91" s="2">
        <v>2</v>
      </c>
      <c r="P91" s="2">
        <v>2</v>
      </c>
      <c r="Q91" s="2"/>
    </row>
    <row r="92" spans="1:17" ht="17" x14ac:dyDescent="0.2">
      <c r="A92" s="89"/>
      <c r="B92" s="94"/>
      <c r="C92" s="1" t="s">
        <v>234</v>
      </c>
      <c r="D92" s="2"/>
      <c r="E92" s="2"/>
      <c r="F92" s="2"/>
      <c r="G92" s="2"/>
      <c r="H92" s="2"/>
      <c r="I92" s="2"/>
      <c r="J92" s="2"/>
      <c r="K92" s="2"/>
      <c r="L92" s="2"/>
      <c r="M92" s="2">
        <v>3</v>
      </c>
      <c r="N92" s="2">
        <v>3</v>
      </c>
      <c r="O92" s="2">
        <v>3</v>
      </c>
      <c r="P92" s="2">
        <v>3</v>
      </c>
      <c r="Q92" s="2"/>
    </row>
    <row r="93" spans="1:17" ht="17" x14ac:dyDescent="0.2">
      <c r="A93" s="89"/>
      <c r="B93" s="94"/>
      <c r="C93" s="1" t="s">
        <v>6</v>
      </c>
      <c r="D93" s="2"/>
      <c r="E93" s="2"/>
      <c r="F93" s="2"/>
      <c r="G93" s="2"/>
      <c r="H93" s="2"/>
      <c r="I93" s="2"/>
      <c r="J93" s="2"/>
      <c r="K93" s="2"/>
      <c r="L93" s="2"/>
      <c r="M93" s="2">
        <v>2</v>
      </c>
      <c r="N93" s="2">
        <v>3</v>
      </c>
      <c r="O93" s="2">
        <v>3</v>
      </c>
      <c r="P93" s="2">
        <v>3</v>
      </c>
      <c r="Q93" s="2"/>
    </row>
    <row r="94" spans="1:17" ht="17" x14ac:dyDescent="0.2">
      <c r="A94" s="89"/>
      <c r="B94" s="95"/>
      <c r="C94" s="1" t="s">
        <v>7</v>
      </c>
      <c r="D94" s="2"/>
      <c r="E94" s="2"/>
      <c r="F94" s="2"/>
      <c r="G94" s="2"/>
      <c r="H94" s="2"/>
      <c r="I94" s="2"/>
      <c r="J94" s="2"/>
      <c r="K94" s="2"/>
      <c r="L94" s="2"/>
      <c r="M94" s="2">
        <v>1</v>
      </c>
      <c r="N94" s="2">
        <v>1</v>
      </c>
      <c r="O94" s="2">
        <v>1</v>
      </c>
      <c r="P94" s="2">
        <v>1</v>
      </c>
      <c r="Q94" s="2"/>
    </row>
  </sheetData>
  <autoFilter ref="A1:Q94" xr:uid="{712FEB46-BBEC-45BC-8B71-CB129F58E0BD}">
    <filterColumn colId="3" showButton="0"/>
    <filterColumn colId="4" showButton="0"/>
    <filterColumn colId="5" showButton="0"/>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autoFilter>
  <mergeCells count="29">
    <mergeCell ref="A1:A3"/>
    <mergeCell ref="B39:B45"/>
    <mergeCell ref="B46:B52"/>
    <mergeCell ref="B53:B59"/>
    <mergeCell ref="A25:A38"/>
    <mergeCell ref="A18:A24"/>
    <mergeCell ref="A4:A17"/>
    <mergeCell ref="B4:B10"/>
    <mergeCell ref="B11:B17"/>
    <mergeCell ref="B18:B24"/>
    <mergeCell ref="B25:B31"/>
    <mergeCell ref="B32:B38"/>
    <mergeCell ref="A39:A59"/>
    <mergeCell ref="D2:E2"/>
    <mergeCell ref="D1:Q1"/>
    <mergeCell ref="C1:C3"/>
    <mergeCell ref="B1:B3"/>
    <mergeCell ref="F2:Q2"/>
    <mergeCell ref="S5:S10"/>
    <mergeCell ref="A60:A66"/>
    <mergeCell ref="A88:A94"/>
    <mergeCell ref="A81:A87"/>
    <mergeCell ref="B67:B73"/>
    <mergeCell ref="B74:B80"/>
    <mergeCell ref="B81:B87"/>
    <mergeCell ref="B88:B94"/>
    <mergeCell ref="A74:A80"/>
    <mergeCell ref="A67:A73"/>
    <mergeCell ref="B60:B66"/>
  </mergeCells>
  <phoneticPr fontId="5" type="noConversion"/>
  <conditionalFormatting sqref="D4:Q94">
    <cfRule type="cellIs" dxfId="7" priority="1" operator="equal">
      <formula>-1</formula>
    </cfRule>
    <cfRule type="cellIs" dxfId="6" priority="2" operator="equal">
      <formula>3</formula>
    </cfRule>
    <cfRule type="cellIs" dxfId="5" priority="3" operator="equal">
      <formula>2</formula>
    </cfRule>
    <cfRule type="cellIs" dxfId="4" priority="4" operator="equal">
      <formula>1</formula>
    </cfRule>
  </conditionalFormatting>
  <dataValidations count="6">
    <dataValidation type="whole" allowBlank="1" showInputMessage="1" showErrorMessage="1" promptTitle="Caráter:" prompt="Negativo: -1_x000a_Nulo: 0_x000a_Positivo: 1" sqref="D82:Q82 D75:Q75 D68:Q68 D5:Q5 D54:Q54 D12:Q12 D47:Q47 D19:Q19 D89:Q89 D33:Q33 D26:Q26 D40:Q40 D61:Q61" xr:uid="{CCE9832C-F1F4-4D48-96DB-54402B6C7D58}">
      <formula1>-1</formula1>
      <formula2>1</formula2>
    </dataValidation>
    <dataValidation type="whole" allowBlank="1" showInputMessage="1" showErrorMessage="1" promptTitle="Importância:" prompt="Alta: 3_x000a_Média: 2_x000a_Baixa: 1" sqref="D83:Q83 D76:Q76 D69:Q69 D62:Q62 D55:Q55 D13:Q13 D20:Q20 D48:Q48 D90:Q90 D34:Q34 D27:Q27 D41:Q41 D6:Q6" xr:uid="{227A919B-DDCF-F146-900A-0836993219DC}">
      <formula1>1</formula1>
      <formula2>3</formula2>
    </dataValidation>
    <dataValidation type="whole" allowBlank="1" showInputMessage="1" showErrorMessage="1" promptTitle="Cobertura:" prompt="Regional: 3_x000a_Local: 2_x000a_Pontual: 1_x000a_" sqref="D84:Q84 D77:Q77 D70:Q70 D56:Q56 D42:Q42 D14:Q14 D7:Q7 D49:Q49 D63:Q63 D35:Q35 D28:Q28 D21:Q21 D91:Q91" xr:uid="{B775FC87-B58F-7048-B8B7-6FA855C486D7}">
      <formula1>1</formula1>
      <formula2>3</formula2>
    </dataValidation>
    <dataValidation type="whole" allowBlank="1" showInputMessage="1" showErrorMessage="1" promptTitle="Duração:" prompt="Permanente: 3_x000a_Média: 2_x000a_Curta: 1" sqref="D86:Q86 D79:Q79 D72:Q72 D65:Q65 D58:Q58 D16:Q16 D23:Q23 D51:Q51 D93:Q93 D37:Q37 D30:Q30 D44:Q44 D9:Q9" xr:uid="{9BA7D67C-29E7-B949-871D-27C5A296971D}">
      <formula1>1</formula1>
      <formula2>3</formula2>
    </dataValidation>
    <dataValidation type="whole" allowBlank="1" showInputMessage="1" showErrorMessage="1" promptTitle="Reversibilidade:" prompt="Irreversível: 3_x000a_Parcialmente Reversível: 2_x000a_Reversível: 1" sqref="D94:Q94 D87:Q87 D80:Q80 D73:Q73 D45:Q45 D66:Q66 D59:Q59 D52:Q52 D17:Q17 D38:Q38 D31:Q31 D24:Q24 D10:Q10" xr:uid="{34D67B34-8ABE-D942-ADE0-1F2549559008}">
      <formula1>1</formula1>
      <formula2>3</formula2>
    </dataValidation>
    <dataValidation type="whole" allowBlank="1" showInputMessage="1" showErrorMessage="1" promptTitle="Magnitude:" prompt="Grande: 3_x000a_Média: 2_x000a_Baixa: 1_x000a_" sqref="D85:Q85 D78:Q78 D71:Q71 D64:Q64 D57:Q57 D15:Q15 D22:Q22 D50:Q50 D92:Q92 D36:Q36 D29:Q29 D43:Q43 D8:Q8" xr:uid="{9FE063F7-AAB8-7C4F-B63A-CCB17569F1E7}">
      <formula1>1</formula1>
      <formula2>3</formula2>
    </dataValidation>
  </dataValidations>
  <pageMargins left="0.511811024" right="0.511811024" top="0.78740157499999996" bottom="0.78740157499999996" header="0.31496062000000002" footer="0.31496062000000002"/>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68C8CA-0302-844D-92CC-106558A04FEE}">
  <sheetPr>
    <tabColor theme="8" tint="0.79998168889431442"/>
  </sheetPr>
  <dimension ref="A1:X16"/>
  <sheetViews>
    <sheetView tabSelected="1" zoomScale="90" zoomScaleNormal="90" workbookViewId="0">
      <pane xSplit="3" ySplit="3" topLeftCell="D4" activePane="bottomRight" state="frozen"/>
      <selection pane="topRight" activeCell="D1" sqref="D1"/>
      <selection pane="bottomLeft" activeCell="A5" sqref="A5"/>
      <selection pane="bottomRight" activeCell="T14" sqref="T14"/>
    </sheetView>
  </sheetViews>
  <sheetFormatPr baseColWidth="10" defaultColWidth="11.1640625" defaultRowHeight="16" x14ac:dyDescent="0.2"/>
  <cols>
    <col min="1" max="1" width="14.6640625" style="52" customWidth="1"/>
    <col min="2" max="2" width="47.5" style="51" customWidth="1"/>
    <col min="3" max="3" width="8.6640625" hidden="1" customWidth="1"/>
    <col min="4" max="4" width="4.5" bestFit="1" customWidth="1"/>
    <col min="5" max="5" width="4" bestFit="1" customWidth="1"/>
    <col min="6" max="9" width="4.5" bestFit="1" customWidth="1"/>
    <col min="10" max="15" width="4.5" customWidth="1"/>
    <col min="16" max="17" width="4.5" bestFit="1" customWidth="1"/>
    <col min="18" max="16384" width="11.1640625" style="5"/>
  </cols>
  <sheetData>
    <row r="1" spans="1:24" x14ac:dyDescent="0.2">
      <c r="A1" s="104" t="s">
        <v>26</v>
      </c>
      <c r="B1" s="107" t="s">
        <v>25</v>
      </c>
      <c r="C1" s="98" t="s">
        <v>4</v>
      </c>
      <c r="D1" s="110" t="s">
        <v>29</v>
      </c>
      <c r="E1" s="110"/>
      <c r="F1" s="110"/>
      <c r="G1" s="110"/>
      <c r="H1" s="110"/>
      <c r="I1" s="110"/>
      <c r="J1" s="110"/>
      <c r="K1" s="110"/>
      <c r="L1" s="110"/>
      <c r="M1" s="110"/>
      <c r="N1" s="110"/>
      <c r="O1" s="110"/>
      <c r="P1" s="110"/>
      <c r="Q1" s="110"/>
    </row>
    <row r="2" spans="1:24" x14ac:dyDescent="0.2">
      <c r="A2" s="105"/>
      <c r="B2" s="108"/>
      <c r="C2" s="98"/>
      <c r="D2" s="96" t="s">
        <v>0</v>
      </c>
      <c r="E2" s="96"/>
      <c r="F2" s="111" t="s">
        <v>3</v>
      </c>
      <c r="G2" s="112"/>
      <c r="H2" s="112"/>
      <c r="I2" s="112"/>
      <c r="J2" s="112"/>
      <c r="K2" s="112"/>
      <c r="L2" s="112"/>
      <c r="M2" s="112"/>
      <c r="N2" s="112"/>
      <c r="O2" s="112"/>
      <c r="P2" s="112"/>
      <c r="Q2" s="113"/>
    </row>
    <row r="3" spans="1:24" ht="70" x14ac:dyDescent="0.2">
      <c r="A3" s="106"/>
      <c r="B3" s="109"/>
      <c r="C3" s="98"/>
      <c r="D3" s="8" t="str">
        <f>'MATRIZ  - cálculo'!D3</f>
        <v>Água</v>
      </c>
      <c r="E3" s="8" t="str">
        <f>'MATRIZ  - cálculo'!E3</f>
        <v>Sedimento</v>
      </c>
      <c r="F3" s="7" t="str">
        <f>'MATRIZ  - cálculo'!F3</f>
        <v>Microbiota</v>
      </c>
      <c r="G3" s="7" t="str">
        <f>'MATRIZ  - cálculo'!G3</f>
        <v>Fitoplâncton</v>
      </c>
      <c r="H3" s="7" t="str">
        <f>'MATRIZ  - cálculo'!H3</f>
        <v>Zooplâncton</v>
      </c>
      <c r="I3" s="7" t="str">
        <f>'MATRIZ  - cálculo'!I3</f>
        <v>Ictioplâncton</v>
      </c>
      <c r="J3" s="7" t="str">
        <f>'MATRIZ  - cálculo'!J3</f>
        <v>Crustáceos</v>
      </c>
      <c r="K3" s="7" t="str">
        <f>'MATRIZ  - cálculo'!K3</f>
        <v>Bentos</v>
      </c>
      <c r="L3" s="7" t="str">
        <f>'MATRIZ  - cálculo'!L3</f>
        <v>Corais</v>
      </c>
      <c r="M3" s="7" t="str">
        <f>'MATRIZ  - cálculo'!M3</f>
        <v>Peixes</v>
      </c>
      <c r="N3" s="7" t="str">
        <f>'MATRIZ  - cálculo'!N3</f>
        <v>Tartarugas</v>
      </c>
      <c r="O3" s="7" t="str">
        <f>'MATRIZ  - cálculo'!O3</f>
        <v>Cetáceos</v>
      </c>
      <c r="P3" s="7" t="str">
        <f>'MATRIZ  - cálculo'!P3</f>
        <v>Aves</v>
      </c>
      <c r="Q3" s="7" t="str">
        <f>'MATRIZ  - cálculo'!Q3</f>
        <v>Algas</v>
      </c>
    </row>
    <row r="4" spans="1:24" ht="34" x14ac:dyDescent="0.2">
      <c r="A4" s="103" t="str">
        <f>'MATRIZ  - cálculo'!A4</f>
        <v>Ecotoxicologia</v>
      </c>
      <c r="B4" s="50" t="str">
        <f>'MATRIZ  - cálculo'!B4</f>
        <v>IBR biomarcador - resposta biológica frente à contaminação</v>
      </c>
      <c r="C4" s="6" t="str">
        <f>'MATRIZ  - cálculo'!C4</f>
        <v>Total</v>
      </c>
      <c r="D4" s="58" t="str">
        <f>'MATRIZ  - cálculo'!D4</f>
        <v>-</v>
      </c>
      <c r="E4" s="58" t="str">
        <f>'MATRIZ  - cálculo'!E4</f>
        <v>-</v>
      </c>
      <c r="F4" s="58" t="str">
        <f>'MATRIZ  - cálculo'!F4</f>
        <v>-</v>
      </c>
      <c r="G4" s="58">
        <f>'MATRIZ  - cálculo'!G4</f>
        <v>-10</v>
      </c>
      <c r="H4" s="58">
        <f>'MATRIZ  - cálculo'!H4</f>
        <v>-10</v>
      </c>
      <c r="I4" s="58" t="str">
        <f>'MATRIZ  - cálculo'!I4</f>
        <v>-</v>
      </c>
      <c r="J4" s="58">
        <f>'MATRIZ  - cálculo'!J4</f>
        <v>-11</v>
      </c>
      <c r="K4" s="58" t="str">
        <f>'MATRIZ  - cálculo'!K4</f>
        <v>-</v>
      </c>
      <c r="L4" s="58">
        <f>'MATRIZ  - cálculo'!L4</f>
        <v>-9</v>
      </c>
      <c r="M4" s="58">
        <f>'MATRIZ  - cálculo'!M4</f>
        <v>-11</v>
      </c>
      <c r="N4" s="58" t="str">
        <f>'MATRIZ  - cálculo'!N4</f>
        <v>-</v>
      </c>
      <c r="O4" s="58" t="str">
        <f>'MATRIZ  - cálculo'!O4</f>
        <v>-</v>
      </c>
      <c r="P4" s="58" t="str">
        <f>'MATRIZ  - cálculo'!P4</f>
        <v>-</v>
      </c>
      <c r="Q4" s="58" t="str">
        <f>'MATRIZ  - cálculo'!Q4</f>
        <v>-</v>
      </c>
      <c r="S4" s="65" t="s">
        <v>237</v>
      </c>
      <c r="T4" s="63"/>
      <c r="U4" s="63"/>
      <c r="V4" s="63"/>
      <c r="W4" s="63"/>
      <c r="X4" s="63"/>
    </row>
    <row r="5" spans="1:24" ht="17" x14ac:dyDescent="0.2">
      <c r="A5" s="103"/>
      <c r="B5" s="50" t="str">
        <f>'MATRIZ  - cálculo'!B11</f>
        <v>Índice de toxicidade - amostras exercendo toxicidade</v>
      </c>
      <c r="C5" s="6" t="str">
        <f>'MATRIZ  - cálculo'!C11</f>
        <v>Total</v>
      </c>
      <c r="D5" s="58">
        <f>'MATRIZ  - cálculo'!D11</f>
        <v>-10</v>
      </c>
      <c r="E5" s="58">
        <f>'MATRIZ  - cálculo'!E11</f>
        <v>-10</v>
      </c>
      <c r="F5" s="58" t="str">
        <f>'MATRIZ  - cálculo'!F11</f>
        <v>-</v>
      </c>
      <c r="G5" s="58" t="str">
        <f>'MATRIZ  - cálculo'!G11</f>
        <v>-</v>
      </c>
      <c r="H5" s="58" t="str">
        <f>'MATRIZ  - cálculo'!H11</f>
        <v>-</v>
      </c>
      <c r="I5" s="58" t="str">
        <f>'MATRIZ  - cálculo'!I11</f>
        <v>-</v>
      </c>
      <c r="J5" s="58" t="str">
        <f>'MATRIZ  - cálculo'!J11</f>
        <v>-</v>
      </c>
      <c r="K5" s="58" t="str">
        <f>'MATRIZ  - cálculo'!K11</f>
        <v>-</v>
      </c>
      <c r="L5" s="58" t="str">
        <f>'MATRIZ  - cálculo'!L11</f>
        <v>-</v>
      </c>
      <c r="M5" s="58" t="str">
        <f>'MATRIZ  - cálculo'!M11</f>
        <v>-</v>
      </c>
      <c r="N5" s="58" t="str">
        <f>'MATRIZ  - cálculo'!N11</f>
        <v>-</v>
      </c>
      <c r="O5" s="58" t="str">
        <f>'MATRIZ  - cálculo'!O11</f>
        <v>-</v>
      </c>
      <c r="P5" s="58" t="str">
        <f>'MATRIZ  - cálculo'!P11</f>
        <v>-</v>
      </c>
      <c r="Q5" s="58" t="str">
        <f>'MATRIZ  - cálculo'!Q11</f>
        <v>-</v>
      </c>
      <c r="S5" s="116" t="s">
        <v>200</v>
      </c>
      <c r="T5" s="117" t="s">
        <v>247</v>
      </c>
      <c r="U5" s="117"/>
      <c r="V5" s="117"/>
      <c r="W5" s="117"/>
      <c r="X5" s="117"/>
    </row>
    <row r="6" spans="1:24" ht="34" x14ac:dyDescent="0.2">
      <c r="A6" s="53" t="str">
        <f>'MATRIZ  - cálculo'!A18</f>
        <v>Hidrodinâmica/ Hidrologia</v>
      </c>
      <c r="B6" s="50" t="str">
        <f>'MATRIZ  - cálculo'!B18</f>
        <v>Aumento da mobilização e ressuspensão do fundo</v>
      </c>
      <c r="C6" s="6" t="str">
        <f>'MATRIZ  - cálculo'!C18</f>
        <v>Total</v>
      </c>
      <c r="D6" s="58">
        <f>'MATRIZ  - cálculo'!D18</f>
        <v>-11</v>
      </c>
      <c r="E6" s="58">
        <f>'MATRIZ  - cálculo'!E18</f>
        <v>-11</v>
      </c>
      <c r="F6" s="58">
        <f>'MATRIZ  - cálculo'!F18</f>
        <v>-10</v>
      </c>
      <c r="G6" s="58">
        <f>'MATRIZ  - cálculo'!G18</f>
        <v>-10</v>
      </c>
      <c r="H6" s="58">
        <f>'MATRIZ  - cálculo'!H18</f>
        <v>-10</v>
      </c>
      <c r="I6" s="58">
        <f>'MATRIZ  - cálculo'!I18</f>
        <v>-10</v>
      </c>
      <c r="J6" s="58">
        <f>'MATRIZ  - cálculo'!J18</f>
        <v>-10</v>
      </c>
      <c r="K6" s="58">
        <f>'MATRIZ  - cálculo'!K18</f>
        <v>-10</v>
      </c>
      <c r="L6" s="58">
        <f>'MATRIZ  - cálculo'!L18</f>
        <v>-9</v>
      </c>
      <c r="M6" s="58" t="str">
        <f>'MATRIZ  - cálculo'!M18</f>
        <v>-</v>
      </c>
      <c r="N6" s="58" t="str">
        <f>'MATRIZ  - cálculo'!N18</f>
        <v>-</v>
      </c>
      <c r="O6" s="58" t="str">
        <f>'MATRIZ  - cálculo'!O18</f>
        <v>-</v>
      </c>
      <c r="P6" s="58" t="str">
        <f>'MATRIZ  - cálculo'!P18</f>
        <v>-</v>
      </c>
      <c r="Q6" s="58" t="str">
        <f>'MATRIZ  - cálculo'!Q18</f>
        <v>-</v>
      </c>
      <c r="S6" s="118">
        <v>0</v>
      </c>
      <c r="T6" s="119" t="s">
        <v>248</v>
      </c>
      <c r="U6" s="119"/>
      <c r="V6" s="119"/>
      <c r="W6" s="119"/>
      <c r="X6" s="119"/>
    </row>
    <row r="7" spans="1:24" ht="17" x14ac:dyDescent="0.2">
      <c r="A7" s="103" t="str">
        <f>'MATRIZ  - cálculo'!A25</f>
        <v>Sedimentologia</v>
      </c>
      <c r="B7" s="50" t="str">
        <f>'MATRIZ  - cálculo'!B25</f>
        <v>Deposição do rejeito em fundo inconsolidado</v>
      </c>
      <c r="C7" s="6" t="str">
        <f>'MATRIZ  - cálculo'!C25</f>
        <v>Total</v>
      </c>
      <c r="D7" s="58" t="str">
        <f>'MATRIZ  - cálculo'!D25</f>
        <v>-</v>
      </c>
      <c r="E7" s="58">
        <f>'MATRIZ  - cálculo'!E25</f>
        <v>-11</v>
      </c>
      <c r="F7" s="58" t="str">
        <f>'MATRIZ  - cálculo'!F25</f>
        <v>-</v>
      </c>
      <c r="G7" s="58" t="str">
        <f>'MATRIZ  - cálculo'!G25</f>
        <v>-</v>
      </c>
      <c r="H7" s="58" t="str">
        <f>'MATRIZ  - cálculo'!H25</f>
        <v>-</v>
      </c>
      <c r="I7" s="58" t="str">
        <f>'MATRIZ  - cálculo'!I25</f>
        <v>-</v>
      </c>
      <c r="J7" s="58">
        <f>'MATRIZ  - cálculo'!J25</f>
        <v>-9</v>
      </c>
      <c r="K7" s="58">
        <f>'MATRIZ  - cálculo'!K25</f>
        <v>-9</v>
      </c>
      <c r="L7" s="58" t="str">
        <f>'MATRIZ  - cálculo'!L25</f>
        <v>-</v>
      </c>
      <c r="M7" s="58" t="str">
        <f>'MATRIZ  - cálculo'!M25</f>
        <v>-</v>
      </c>
      <c r="N7" s="58" t="str">
        <f>'MATRIZ  - cálculo'!N25</f>
        <v>-</v>
      </c>
      <c r="O7" s="58" t="str">
        <f>'MATRIZ  - cálculo'!O25</f>
        <v>-</v>
      </c>
      <c r="P7" s="58" t="str">
        <f>'MATRIZ  - cálculo'!P25</f>
        <v>-</v>
      </c>
      <c r="Q7" s="58" t="str">
        <f>'MATRIZ  - cálculo'!Q25</f>
        <v>-</v>
      </c>
      <c r="S7" s="121" t="s">
        <v>249</v>
      </c>
      <c r="T7" s="120" t="s">
        <v>250</v>
      </c>
      <c r="U7" s="120"/>
      <c r="V7" s="120"/>
      <c r="W7" s="120"/>
      <c r="X7" s="120"/>
    </row>
    <row r="8" spans="1:24" ht="34" x14ac:dyDescent="0.2">
      <c r="A8" s="103"/>
      <c r="B8" s="50" t="str">
        <f>'MATRIZ  - cálculo'!B32</f>
        <v>Deposição do rejeito em fundo consolidado (recifes/rodolitos)</v>
      </c>
      <c r="C8" s="6" t="str">
        <f>'MATRIZ  - cálculo'!C32</f>
        <v>Total</v>
      </c>
      <c r="D8" s="58" t="str">
        <f>'MATRIZ  - cálculo'!D32</f>
        <v>-</v>
      </c>
      <c r="E8" s="58">
        <f>'MATRIZ  - cálculo'!E32</f>
        <v>-9</v>
      </c>
      <c r="F8" s="58" t="str">
        <f>'MATRIZ  - cálculo'!F32</f>
        <v>-</v>
      </c>
      <c r="G8" s="58" t="str">
        <f>'MATRIZ  - cálculo'!G32</f>
        <v>-</v>
      </c>
      <c r="H8" s="58" t="str">
        <f>'MATRIZ  - cálculo'!H32</f>
        <v>-</v>
      </c>
      <c r="I8" s="58" t="str">
        <f>'MATRIZ  - cálculo'!I32</f>
        <v>-</v>
      </c>
      <c r="J8" s="58" t="str">
        <f>'MATRIZ  - cálculo'!J32</f>
        <v>-</v>
      </c>
      <c r="K8" s="58" t="str">
        <f>'MATRIZ  - cálculo'!K32</f>
        <v>-</v>
      </c>
      <c r="L8" s="58">
        <f>'MATRIZ  - cálculo'!L32</f>
        <v>-7</v>
      </c>
      <c r="M8" s="58" t="str">
        <f>'MATRIZ  - cálculo'!M32</f>
        <v>-</v>
      </c>
      <c r="N8" s="58" t="str">
        <f>'MATRIZ  - cálculo'!N32</f>
        <v>-</v>
      </c>
      <c r="O8" s="58" t="str">
        <f>'MATRIZ  - cálculo'!O32</f>
        <v>-</v>
      </c>
      <c r="P8" s="58" t="str">
        <f>'MATRIZ  - cálculo'!P32</f>
        <v>-</v>
      </c>
      <c r="Q8" s="58" t="str">
        <f>'MATRIZ  - cálculo'!Q32</f>
        <v>-</v>
      </c>
      <c r="S8" s="121"/>
      <c r="T8" s="120"/>
      <c r="U8" s="120"/>
      <c r="V8" s="120"/>
      <c r="W8" s="120"/>
      <c r="X8" s="120"/>
    </row>
    <row r="9" spans="1:24" ht="17" x14ac:dyDescent="0.2">
      <c r="A9" s="103" t="str">
        <f>'MATRIZ  - cálculo'!A39</f>
        <v>Química</v>
      </c>
      <c r="B9" s="50" t="str">
        <f>'MATRIZ  - cálculo'!B39</f>
        <v>Contaminação por metais</v>
      </c>
      <c r="C9" s="6" t="str">
        <f>'MATRIZ  - cálculo'!C39</f>
        <v>Total</v>
      </c>
      <c r="D9" s="58">
        <f>'MATRIZ  - cálculo'!D39</f>
        <v>-11</v>
      </c>
      <c r="E9" s="58">
        <f>'MATRIZ  - cálculo'!E39</f>
        <v>-11</v>
      </c>
      <c r="F9" s="58" t="str">
        <f>'MATRIZ  - cálculo'!F39</f>
        <v>-</v>
      </c>
      <c r="G9" s="58">
        <f>'MATRIZ  - cálculo'!G39</f>
        <v>-12</v>
      </c>
      <c r="H9" s="58">
        <f>'MATRIZ  - cálculo'!H39</f>
        <v>-12</v>
      </c>
      <c r="I9" s="58" t="str">
        <f>'MATRIZ  - cálculo'!I39</f>
        <v>-</v>
      </c>
      <c r="J9" s="58">
        <f>'MATRIZ  - cálculo'!J39</f>
        <v>-13</v>
      </c>
      <c r="K9" s="58" t="str">
        <f>'MATRIZ  - cálculo'!K39</f>
        <v>-</v>
      </c>
      <c r="L9" s="58">
        <f>'MATRIZ  - cálculo'!L39</f>
        <v>-9</v>
      </c>
      <c r="M9" s="58">
        <f>'MATRIZ  - cálculo'!M39</f>
        <v>-13</v>
      </c>
      <c r="N9" s="58">
        <f>'MATRIZ  - cálculo'!N39</f>
        <v>-9</v>
      </c>
      <c r="O9" s="58">
        <f>'MATRIZ  - cálculo'!O39</f>
        <v>-10</v>
      </c>
      <c r="P9" s="58">
        <f>'MATRIZ  - cálculo'!P39</f>
        <v>-12</v>
      </c>
      <c r="Q9" s="58">
        <f>'MATRIZ  - cálculo'!Q39</f>
        <v>-9</v>
      </c>
    </row>
    <row r="10" spans="1:24" ht="17" x14ac:dyDescent="0.2">
      <c r="A10" s="103"/>
      <c r="B10" s="50" t="str">
        <f>'MATRIZ  - cálculo'!B46</f>
        <v>Contaminação por compostos orgânicos</v>
      </c>
      <c r="C10" s="6" t="str">
        <f>'MATRIZ  - cálculo'!C46</f>
        <v>Total</v>
      </c>
      <c r="D10" s="58">
        <f>'MATRIZ  - cálculo'!D46</f>
        <v>-9</v>
      </c>
      <c r="E10" s="58">
        <f>'MATRIZ  - cálculo'!E46</f>
        <v>-10</v>
      </c>
      <c r="F10" s="58" t="str">
        <f>'MATRIZ  - cálculo'!F46</f>
        <v>-</v>
      </c>
      <c r="G10" s="58" t="str">
        <f>'MATRIZ  - cálculo'!G46</f>
        <v>-</v>
      </c>
      <c r="H10" s="58" t="str">
        <f>'MATRIZ  - cálculo'!H46</f>
        <v>-</v>
      </c>
      <c r="I10" s="58" t="str">
        <f>'MATRIZ  - cálculo'!I46</f>
        <v>-</v>
      </c>
      <c r="J10" s="58" t="str">
        <f>'MATRIZ  - cálculo'!J46</f>
        <v>-</v>
      </c>
      <c r="K10" s="58" t="str">
        <f>'MATRIZ  - cálculo'!K46</f>
        <v>-</v>
      </c>
      <c r="L10" s="58" t="str">
        <f>'MATRIZ  - cálculo'!L46</f>
        <v>-</v>
      </c>
      <c r="M10" s="58" t="str">
        <f>'MATRIZ  - cálculo'!M46</f>
        <v>-</v>
      </c>
      <c r="N10" s="58">
        <f>'MATRIZ  - cálculo'!N46</f>
        <v>-9</v>
      </c>
      <c r="O10" s="58">
        <f>'MATRIZ  - cálculo'!O46</f>
        <v>0</v>
      </c>
      <c r="P10" s="58">
        <f>'MATRIZ  - cálculo'!P46</f>
        <v>0</v>
      </c>
      <c r="Q10" s="58" t="str">
        <f>'MATRIZ  - cálculo'!Q46</f>
        <v>-</v>
      </c>
    </row>
    <row r="11" spans="1:24" ht="17" x14ac:dyDescent="0.2">
      <c r="A11" s="103"/>
      <c r="B11" s="50" t="str">
        <f>'MATRIZ  - cálculo'!B53</f>
        <v>Aumento das concentrações de nutrientes</v>
      </c>
      <c r="C11" s="6" t="str">
        <f>'MATRIZ  - cálculo'!C53</f>
        <v>Total</v>
      </c>
      <c r="D11" s="58">
        <f>'MATRIZ  - cálculo'!D53</f>
        <v>-12</v>
      </c>
      <c r="E11" s="58" t="str">
        <f>'MATRIZ  - cálculo'!E53</f>
        <v>-</v>
      </c>
      <c r="F11" s="58" t="str">
        <f>'MATRIZ  - cálculo'!F53</f>
        <v>-</v>
      </c>
      <c r="G11" s="58">
        <f>'MATRIZ  - cálculo'!G53</f>
        <v>-10</v>
      </c>
      <c r="H11" s="58">
        <f>'MATRIZ  - cálculo'!H53</f>
        <v>-10</v>
      </c>
      <c r="I11" s="58">
        <f>'MATRIZ  - cálculo'!I53</f>
        <v>-10</v>
      </c>
      <c r="J11" s="58" t="str">
        <f>'MATRIZ  - cálculo'!J53</f>
        <v>-</v>
      </c>
      <c r="K11" s="58" t="str">
        <f>'MATRIZ  - cálculo'!K53</f>
        <v>-</v>
      </c>
      <c r="L11" s="58" t="str">
        <f>'MATRIZ  - cálculo'!L53</f>
        <v>-</v>
      </c>
      <c r="M11" s="58" t="str">
        <f>'MATRIZ  - cálculo'!M53</f>
        <v>-</v>
      </c>
      <c r="N11" s="58" t="str">
        <f>'MATRIZ  - cálculo'!N53</f>
        <v>-</v>
      </c>
      <c r="O11" s="58" t="str">
        <f>'MATRIZ  - cálculo'!O53</f>
        <v>-</v>
      </c>
      <c r="P11" s="58" t="str">
        <f>'MATRIZ  - cálculo'!P53</f>
        <v>-</v>
      </c>
      <c r="Q11" s="58" t="str">
        <f>'MATRIZ  - cálculo'!Q53</f>
        <v>-</v>
      </c>
    </row>
    <row r="12" spans="1:24" ht="34" x14ac:dyDescent="0.2">
      <c r="A12" s="55" t="str">
        <f>'MATRIZ  - cálculo'!A60</f>
        <v>Ecologia</v>
      </c>
      <c r="B12" s="50" t="str">
        <f>'MATRIZ  - cálculo'!B60</f>
        <v>Alterações dos índices ecológicos/alteração na comunidade/população</v>
      </c>
      <c r="C12" s="6" t="str">
        <f>'MATRIZ  - cálculo'!C60</f>
        <v>Total</v>
      </c>
      <c r="D12" s="58" t="str">
        <f>'MATRIZ  - cálculo'!D60</f>
        <v>-</v>
      </c>
      <c r="E12" s="58" t="str">
        <f>'MATRIZ  - cálculo'!E60</f>
        <v>-</v>
      </c>
      <c r="F12" s="58">
        <f>'MATRIZ  - cálculo'!F60</f>
        <v>-8</v>
      </c>
      <c r="G12" s="58">
        <f>'MATRIZ  - cálculo'!G60</f>
        <v>-12</v>
      </c>
      <c r="H12" s="58">
        <f>'MATRIZ  - cálculo'!H60</f>
        <v>-12</v>
      </c>
      <c r="I12" s="58">
        <f>'MATRIZ  - cálculo'!I60</f>
        <v>-10</v>
      </c>
      <c r="J12" s="58">
        <f>'MATRIZ  - cálculo'!J60</f>
        <v>-7</v>
      </c>
      <c r="K12" s="58">
        <f>'MATRIZ  - cálculo'!K60</f>
        <v>-12</v>
      </c>
      <c r="L12" s="58">
        <f>'MATRIZ  - cálculo'!L60</f>
        <v>0</v>
      </c>
      <c r="M12" s="58">
        <f>'MATRIZ  - cálculo'!M60</f>
        <v>-10</v>
      </c>
      <c r="N12" s="58">
        <f>'MATRIZ  - cálculo'!N60</f>
        <v>0</v>
      </c>
      <c r="O12" s="58">
        <f>'MATRIZ  - cálculo'!O60</f>
        <v>0</v>
      </c>
      <c r="P12" s="58">
        <f>'MATRIZ  - cálculo'!P60</f>
        <v>0</v>
      </c>
      <c r="Q12" s="58">
        <f>'MATRIZ  - cálculo'!Q60</f>
        <v>-11</v>
      </c>
    </row>
    <row r="13" spans="1:24" ht="17" x14ac:dyDescent="0.2">
      <c r="A13" s="55" t="str">
        <f>'MATRIZ  - cálculo'!A67</f>
        <v>Saúde</v>
      </c>
      <c r="B13" s="50" t="str">
        <f>'MATRIZ  - cálculo'!B67</f>
        <v>Alterações nos parâmetros de saúde e fisiologia</v>
      </c>
      <c r="C13" s="6" t="str">
        <f>'MATRIZ  - cálculo'!C67</f>
        <v>Total</v>
      </c>
      <c r="D13" s="58" t="str">
        <f>'MATRIZ  - cálculo'!D67</f>
        <v>-</v>
      </c>
      <c r="E13" s="58" t="str">
        <f>'MATRIZ  - cálculo'!E67</f>
        <v>-</v>
      </c>
      <c r="F13" s="58" t="str">
        <f>'MATRIZ  - cálculo'!F67</f>
        <v>-</v>
      </c>
      <c r="G13" s="58">
        <f>'MATRIZ  - cálculo'!G67</f>
        <v>-12</v>
      </c>
      <c r="H13" s="58">
        <f>'MATRIZ  - cálculo'!H67</f>
        <v>0</v>
      </c>
      <c r="I13" s="58">
        <f>'MATRIZ  - cálculo'!I67</f>
        <v>-12</v>
      </c>
      <c r="J13" s="58">
        <f>'MATRIZ  - cálculo'!J67</f>
        <v>0</v>
      </c>
      <c r="K13" s="58">
        <f>'MATRIZ  - cálculo'!K67</f>
        <v>-12</v>
      </c>
      <c r="L13" s="58" t="str">
        <f>'MATRIZ  - cálculo'!L67</f>
        <v>-</v>
      </c>
      <c r="M13" s="58">
        <f>'MATRIZ  - cálculo'!M67</f>
        <v>0</v>
      </c>
      <c r="N13" s="58">
        <f>'MATRIZ  - cálculo'!N67</f>
        <v>-12</v>
      </c>
      <c r="O13" s="58">
        <f>'MATRIZ  - cálculo'!O67</f>
        <v>-12</v>
      </c>
      <c r="P13" s="58">
        <f>'MATRIZ  - cálculo'!P67</f>
        <v>0</v>
      </c>
      <c r="Q13" s="58">
        <f>'MATRIZ  - cálculo'!Q67</f>
        <v>-8</v>
      </c>
    </row>
    <row r="14" spans="1:24" ht="17" x14ac:dyDescent="0.2">
      <c r="A14" s="55" t="str">
        <f>'MATRIZ  - cálculo'!A74</f>
        <v>Comportamento</v>
      </c>
      <c r="B14" s="50" t="str">
        <f>'MATRIZ  - cálculo'!B74</f>
        <v>Aumento nas taxas de encalhe</v>
      </c>
      <c r="C14" s="6" t="str">
        <f>'MATRIZ  - cálculo'!C74</f>
        <v>Total</v>
      </c>
      <c r="D14" s="58" t="str">
        <f>'MATRIZ  - cálculo'!D74</f>
        <v>-</v>
      </c>
      <c r="E14" s="58" t="str">
        <f>'MATRIZ  - cálculo'!E74</f>
        <v>-</v>
      </c>
      <c r="F14" s="58" t="str">
        <f>'MATRIZ  - cálculo'!F74</f>
        <v>-</v>
      </c>
      <c r="G14" s="58" t="str">
        <f>'MATRIZ  - cálculo'!G74</f>
        <v>-</v>
      </c>
      <c r="H14" s="58" t="str">
        <f>'MATRIZ  - cálculo'!H74</f>
        <v>-</v>
      </c>
      <c r="I14" s="58" t="str">
        <f>'MATRIZ  - cálculo'!I74</f>
        <v>-</v>
      </c>
      <c r="J14" s="58" t="str">
        <f>'MATRIZ  - cálculo'!J74</f>
        <v>-</v>
      </c>
      <c r="K14" s="58" t="str">
        <f>'MATRIZ  - cálculo'!K74</f>
        <v>-</v>
      </c>
      <c r="L14" s="58" t="str">
        <f>'MATRIZ  - cálculo'!L74</f>
        <v>-</v>
      </c>
      <c r="M14" s="58" t="str">
        <f>'MATRIZ  - cálculo'!M74</f>
        <v>-</v>
      </c>
      <c r="N14" s="58" t="str">
        <f>'MATRIZ  - cálculo'!N74</f>
        <v>-</v>
      </c>
      <c r="O14" s="58">
        <f>'MATRIZ  - cálculo'!O74</f>
        <v>-12</v>
      </c>
      <c r="P14" s="58" t="str">
        <f>'MATRIZ  - cálculo'!P74</f>
        <v>-</v>
      </c>
      <c r="Q14" s="58" t="str">
        <f>'MATRIZ  - cálculo'!Q74</f>
        <v>-</v>
      </c>
    </row>
    <row r="15" spans="1:24" ht="17" x14ac:dyDescent="0.2">
      <c r="A15" s="49" t="str">
        <f>'MATRIZ  - cálculo'!A81</f>
        <v>Genética</v>
      </c>
      <c r="B15" s="50" t="str">
        <f>'MATRIZ  - cálculo'!B81</f>
        <v>Alteração da diversidade genética</v>
      </c>
      <c r="C15" s="6" t="str">
        <f>'MATRIZ  - cálculo'!C81</f>
        <v>Total</v>
      </c>
      <c r="D15" s="58" t="str">
        <f>'MATRIZ  - cálculo'!D81</f>
        <v>-</v>
      </c>
      <c r="E15" s="58" t="str">
        <f>'MATRIZ  - cálculo'!E81</f>
        <v>-</v>
      </c>
      <c r="F15" s="58" t="str">
        <f>'MATRIZ  - cálculo'!F81</f>
        <v>-</v>
      </c>
      <c r="G15" s="58" t="str">
        <f>'MATRIZ  - cálculo'!G81</f>
        <v>-</v>
      </c>
      <c r="H15" s="58" t="str">
        <f>'MATRIZ  - cálculo'!H81</f>
        <v>-</v>
      </c>
      <c r="I15" s="58" t="str">
        <f>'MATRIZ  - cálculo'!I81</f>
        <v>-</v>
      </c>
      <c r="J15" s="58" t="str">
        <f>'MATRIZ  - cálculo'!J81</f>
        <v>-</v>
      </c>
      <c r="K15" s="58" t="str">
        <f>'MATRIZ  - cálculo'!K81</f>
        <v>-</v>
      </c>
      <c r="L15" s="58" t="str">
        <f>'MATRIZ  - cálculo'!L81</f>
        <v>-</v>
      </c>
      <c r="M15" s="58">
        <f>'MATRIZ  - cálculo'!M81</f>
        <v>-11</v>
      </c>
      <c r="N15" s="58">
        <f>'MATRIZ  - cálculo'!N81</f>
        <v>-11</v>
      </c>
      <c r="O15" s="58">
        <f>'MATRIZ  - cálculo'!O81</f>
        <v>-13</v>
      </c>
      <c r="P15" s="58" t="str">
        <f>'MATRIZ  - cálculo'!P81</f>
        <v>-</v>
      </c>
      <c r="Q15" s="58" t="str">
        <f>'MATRIZ  - cálculo'!Q81</f>
        <v>-</v>
      </c>
    </row>
    <row r="16" spans="1:24" ht="17" x14ac:dyDescent="0.2">
      <c r="A16" s="49" t="str">
        <f>'MATRIZ  - cálculo'!A88</f>
        <v>Vulnerabilidade</v>
      </c>
      <c r="B16" s="50" t="str">
        <f>'MATRIZ  - cálculo'!B88</f>
        <v>Alteração e uso do Habitat</v>
      </c>
      <c r="C16" s="6" t="str">
        <f>'MATRIZ  - cálculo'!C88</f>
        <v>Total</v>
      </c>
      <c r="D16" s="58" t="str">
        <f>'MATRIZ  - cálculo'!D88</f>
        <v>-</v>
      </c>
      <c r="E16" s="58" t="str">
        <f>'MATRIZ  - cálculo'!E88</f>
        <v>-</v>
      </c>
      <c r="F16" s="58" t="str">
        <f>'MATRIZ  - cálculo'!F88</f>
        <v>-</v>
      </c>
      <c r="G16" s="58" t="str">
        <f>'MATRIZ  - cálculo'!G88</f>
        <v>-</v>
      </c>
      <c r="H16" s="58" t="str">
        <f>'MATRIZ  - cálculo'!H88</f>
        <v>-</v>
      </c>
      <c r="I16" s="58" t="str">
        <f>'MATRIZ  - cálculo'!I88</f>
        <v>-</v>
      </c>
      <c r="J16" s="58" t="str">
        <f>'MATRIZ  - cálculo'!J88</f>
        <v>-</v>
      </c>
      <c r="K16" s="58" t="str">
        <f>'MATRIZ  - cálculo'!K88</f>
        <v>-</v>
      </c>
      <c r="L16" s="58" t="str">
        <f>'MATRIZ  - cálculo'!L88</f>
        <v>-</v>
      </c>
      <c r="M16" s="58">
        <f>'MATRIZ  - cálculo'!M88</f>
        <v>-9</v>
      </c>
      <c r="N16" s="58">
        <f>'MATRIZ  - cálculo'!N88</f>
        <v>-11</v>
      </c>
      <c r="O16" s="58">
        <f>'MATRIZ  - cálculo'!O88</f>
        <v>-11</v>
      </c>
      <c r="P16" s="58">
        <f>'MATRIZ  - cálculo'!P88</f>
        <v>-11</v>
      </c>
      <c r="Q16" s="58" t="str">
        <f>'MATRIZ  - cálculo'!Q88</f>
        <v>-</v>
      </c>
    </row>
  </sheetData>
  <mergeCells count="13">
    <mergeCell ref="T5:X5"/>
    <mergeCell ref="T6:X6"/>
    <mergeCell ref="S7:S8"/>
    <mergeCell ref="T7:X8"/>
    <mergeCell ref="A9:A11"/>
    <mergeCell ref="A1:A3"/>
    <mergeCell ref="B1:B3"/>
    <mergeCell ref="C1:C3"/>
    <mergeCell ref="D1:Q1"/>
    <mergeCell ref="D2:E2"/>
    <mergeCell ref="F2:Q2"/>
    <mergeCell ref="A4:A5"/>
    <mergeCell ref="A7:A8"/>
  </mergeCells>
  <phoneticPr fontId="5" type="noConversion"/>
  <conditionalFormatting sqref="D4:Q16">
    <cfRule type="cellIs" dxfId="3" priority="4" operator="equal">
      <formula>0</formula>
    </cfRule>
    <cfRule type="colorScale" priority="6">
      <colorScale>
        <cfvo type="min"/>
        <cfvo type="max"/>
        <color rgb="FFF8696B"/>
        <color rgb="FFFCFCFF"/>
      </colorScale>
    </cfRule>
    <cfRule type="cellIs" dxfId="2" priority="7" operator="lessThan">
      <formula>0</formula>
    </cfRule>
  </conditionalFormatting>
  <conditionalFormatting sqref="S5:T5 S7">
    <cfRule type="cellIs" dxfId="1" priority="1" operator="equal">
      <formula>0</formula>
    </cfRule>
    <cfRule type="colorScale" priority="2">
      <colorScale>
        <cfvo type="min"/>
        <cfvo type="max"/>
        <color rgb="FFF8696B"/>
        <color rgb="FFFCFCFF"/>
      </colorScale>
    </cfRule>
    <cfRule type="cellIs" dxfId="0" priority="3" operator="equal">
      <formula>0</formula>
    </cfRule>
  </conditionalFormatting>
  <pageMargins left="0.511811024" right="0.511811024" top="0.78740157499999996" bottom="0.78740157499999996" header="0.31496062000000002" footer="0.31496062000000002"/>
  <pageSetup paperSize="9" orientation="portrait" horizontalDpi="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D09968-C9C6-4D58-BA2C-CD0E2F3061C3}">
  <dimension ref="A1:P31"/>
  <sheetViews>
    <sheetView zoomScale="90" zoomScaleNormal="90" workbookViewId="0">
      <selection activeCell="A17" sqref="A17"/>
    </sheetView>
  </sheetViews>
  <sheetFormatPr baseColWidth="10" defaultColWidth="10.6640625" defaultRowHeight="16" x14ac:dyDescent="0.2"/>
  <cols>
    <col min="1" max="1" width="14.5" customWidth="1"/>
  </cols>
  <sheetData>
    <row r="1" spans="1:16" x14ac:dyDescent="0.2">
      <c r="A1" s="115" t="s">
        <v>207</v>
      </c>
      <c r="B1" s="115"/>
      <c r="C1" s="115"/>
      <c r="D1" s="59">
        <f>P5</f>
        <v>61</v>
      </c>
      <c r="E1" s="60"/>
      <c r="F1" s="60"/>
      <c r="G1" s="60"/>
      <c r="H1" s="60"/>
      <c r="I1" s="60"/>
      <c r="J1" s="60"/>
      <c r="K1" s="60"/>
      <c r="L1" s="60"/>
      <c r="M1" s="60"/>
      <c r="N1" s="60"/>
      <c r="O1" s="60"/>
      <c r="P1" s="60"/>
    </row>
    <row r="2" spans="1:16" x14ac:dyDescent="0.2">
      <c r="A2" s="115"/>
      <c r="B2" s="115"/>
      <c r="C2" s="115"/>
      <c r="D2" s="60"/>
      <c r="E2" s="60"/>
      <c r="F2" s="60"/>
      <c r="G2" s="60"/>
      <c r="H2" s="60"/>
      <c r="I2" s="60"/>
      <c r="J2" s="60"/>
      <c r="K2" s="60"/>
      <c r="L2" s="60"/>
      <c r="M2" s="60"/>
      <c r="N2" s="60"/>
      <c r="O2" s="60"/>
      <c r="P2" s="60"/>
    </row>
    <row r="3" spans="1:16" x14ac:dyDescent="0.2">
      <c r="A3" s="61"/>
      <c r="B3" s="61"/>
      <c r="C3" s="61"/>
      <c r="D3" s="60"/>
      <c r="E3" s="60"/>
      <c r="F3" s="60"/>
      <c r="G3" s="60"/>
      <c r="H3" s="60"/>
      <c r="I3" s="60"/>
      <c r="J3" s="60"/>
      <c r="K3" s="60"/>
      <c r="L3" s="60"/>
      <c r="M3" s="60"/>
      <c r="N3" s="60"/>
      <c r="O3" s="60"/>
      <c r="P3" s="60"/>
    </row>
    <row r="4" spans="1:16" x14ac:dyDescent="0.2">
      <c r="A4" s="114" t="s">
        <v>208</v>
      </c>
      <c r="B4" s="114"/>
      <c r="C4" s="60" t="s">
        <v>209</v>
      </c>
      <c r="D4" s="60" t="s">
        <v>210</v>
      </c>
      <c r="E4" s="60" t="s">
        <v>211</v>
      </c>
      <c r="F4" t="s">
        <v>212</v>
      </c>
      <c r="G4" t="s">
        <v>213</v>
      </c>
      <c r="H4" t="s">
        <v>214</v>
      </c>
      <c r="I4" t="s">
        <v>215</v>
      </c>
      <c r="J4" t="s">
        <v>216</v>
      </c>
      <c r="K4" t="s">
        <v>217</v>
      </c>
      <c r="L4" t="s">
        <v>218</v>
      </c>
      <c r="M4" t="s">
        <v>219</v>
      </c>
      <c r="N4" t="s">
        <v>220</v>
      </c>
      <c r="O4" s="60" t="s">
        <v>221</v>
      </c>
      <c r="P4" s="62" t="s">
        <v>222</v>
      </c>
    </row>
    <row r="5" spans="1:16" x14ac:dyDescent="0.2">
      <c r="A5" s="60" t="s">
        <v>9</v>
      </c>
      <c r="B5" s="60" t="s">
        <v>223</v>
      </c>
      <c r="C5" s="60">
        <f>COUNTIF('MATRIZ  - cálculo'!$D$5:$Q$5,(-1))</f>
        <v>5</v>
      </c>
      <c r="D5" s="60">
        <f>COUNTIF('MATRIZ  - cálculo'!$D$12:$Q$12,(-1))</f>
        <v>2</v>
      </c>
      <c r="E5" s="60">
        <f>COUNTIF('MATRIZ  - cálculo'!$D$19:$Q$19,(-1))</f>
        <v>9</v>
      </c>
      <c r="F5" s="60">
        <f>COUNTIF('MATRIZ  - cálculo'!$D$26:$Q$26,(-1))</f>
        <v>3</v>
      </c>
      <c r="G5" s="60">
        <f>COUNTIF('MATRIZ  - cálculo'!$D$33:$Q$33,(-1))</f>
        <v>2</v>
      </c>
      <c r="H5" s="60">
        <f>COUNTIF('MATRIZ  - cálculo'!$D$40:$Q$40,(-1))</f>
        <v>11</v>
      </c>
      <c r="I5" s="60">
        <f>COUNTIF('MATRIZ  - cálculo'!$D$47:$Q$47,(-1))</f>
        <v>3</v>
      </c>
      <c r="J5" s="60">
        <f>COUNTIF('MATRIZ  - cálculo'!$D$54:$Q$54,(-1))</f>
        <v>4</v>
      </c>
      <c r="K5" s="60">
        <f>COUNTIF('MATRIZ  - cálculo'!$D$61:$Q$61,(-1))</f>
        <v>8</v>
      </c>
      <c r="L5" s="60">
        <f>COUNTIF('MATRIZ  - cálculo'!$D$68:$Q$68,(-1))</f>
        <v>6</v>
      </c>
      <c r="M5" s="60">
        <f>COUNTIF('MATRIZ  - cálculo'!$D$75:$Q$75,(-1))</f>
        <v>1</v>
      </c>
      <c r="N5" s="60">
        <f>COUNTIF('MATRIZ  - cálculo'!$D$82:$Q$82,(-1))</f>
        <v>3</v>
      </c>
      <c r="O5" s="60">
        <f>COUNTIF('MATRIZ  - cálculo'!$D$89:$Q$89,(-1))</f>
        <v>4</v>
      </c>
      <c r="P5" s="62">
        <f>SUM(C5:O5)</f>
        <v>61</v>
      </c>
    </row>
    <row r="6" spans="1:16" x14ac:dyDescent="0.2">
      <c r="A6" s="60" t="s">
        <v>10</v>
      </c>
      <c r="B6" s="60" t="s">
        <v>224</v>
      </c>
      <c r="C6" s="60">
        <f>COUNTIF('MATRIZ  - cálculo'!$D$5:$Q$5,(0))</f>
        <v>0</v>
      </c>
      <c r="D6" s="60">
        <f>COUNTIF('MATRIZ  - cálculo'!$D$12:$Q$12,(0))</f>
        <v>0</v>
      </c>
      <c r="E6" s="60">
        <f>COUNTIF('MATRIZ  - cálculo'!$D$19:$Q$19,(0))</f>
        <v>0</v>
      </c>
      <c r="F6" s="60">
        <f>COUNTIF('MATRIZ  - cálculo'!$D$26:$Q$26,(0))</f>
        <v>0</v>
      </c>
      <c r="G6" s="60">
        <f>COUNTIF('MATRIZ  - cálculo'!$D$33:$Q$33,(0))</f>
        <v>0</v>
      </c>
      <c r="H6" s="60">
        <f>COUNTIF('MATRIZ  - cálculo'!$D$40:$Q$40,(0))</f>
        <v>0</v>
      </c>
      <c r="I6" s="60">
        <f>COUNTIF('MATRIZ  - cálculo'!$D$47:$Q$47,(0))</f>
        <v>2</v>
      </c>
      <c r="J6" s="60">
        <f>COUNTIF('MATRIZ  - cálculo'!$D$54:$Q$54,(0))</f>
        <v>0</v>
      </c>
      <c r="K6" s="60">
        <f>COUNTIF('MATRIZ  - cálculo'!$D$61:$Q$61,(0))</f>
        <v>4</v>
      </c>
      <c r="L6" s="60">
        <f>COUNTIF('MATRIZ  - cálculo'!$D$68:$Q$68,(0))</f>
        <v>4</v>
      </c>
      <c r="M6" s="60">
        <f>COUNTIF('MATRIZ  - cálculo'!$D$75:$Q$75,(0))</f>
        <v>0</v>
      </c>
      <c r="N6" s="60">
        <f>COUNTIF('MATRIZ  - cálculo'!$D$82:$Q$82,(0))</f>
        <v>0</v>
      </c>
      <c r="O6" s="60">
        <f>COUNTIF('MATRIZ  - cálculo'!$D$89:$Q$89,(0))</f>
        <v>0</v>
      </c>
      <c r="P6" s="62">
        <f t="shared" ref="P6" si="0">SUM(C6:O6)</f>
        <v>10</v>
      </c>
    </row>
    <row r="7" spans="1:16" x14ac:dyDescent="0.2">
      <c r="A7" s="60" t="s">
        <v>11</v>
      </c>
      <c r="B7" s="60" t="s">
        <v>225</v>
      </c>
      <c r="C7" s="60">
        <f>COUNTIF('MATRIZ  - cálculo'!$D$5:$Q$5,(1))</f>
        <v>0</v>
      </c>
      <c r="D7" s="60">
        <f>COUNTIF('MATRIZ  - cálculo'!$D$12:$Q$12,(1))</f>
        <v>0</v>
      </c>
      <c r="E7" s="60">
        <f>COUNTIF('MATRIZ  - cálculo'!$D$19:$Q$19,(1))</f>
        <v>0</v>
      </c>
      <c r="F7" s="60">
        <f>COUNTIF('MATRIZ  - cálculo'!$D$26:$Q$26,(1))</f>
        <v>0</v>
      </c>
      <c r="G7" s="60">
        <f>COUNTIF('MATRIZ  - cálculo'!$D$33:$Q$33,(1))</f>
        <v>0</v>
      </c>
      <c r="H7" s="60">
        <f>COUNTIF('MATRIZ  - cálculo'!$D$40:$Q$40,(1))</f>
        <v>0</v>
      </c>
      <c r="I7" s="60">
        <f>COUNTIF('MATRIZ  - cálculo'!$D$47:$Q$47,(1))</f>
        <v>0</v>
      </c>
      <c r="J7" s="60">
        <f>COUNTIF('MATRIZ  - cálculo'!$D$54:$Q$54,(1))</f>
        <v>0</v>
      </c>
      <c r="K7" s="60">
        <f>COUNTIF('MATRIZ  - cálculo'!$D$61:$Q$61,(1))</f>
        <v>0</v>
      </c>
      <c r="L7" s="60">
        <f>COUNTIF('MATRIZ  - cálculo'!$D$68:$Q$68,(1))</f>
        <v>0</v>
      </c>
      <c r="M7" s="60">
        <f>COUNTIF('MATRIZ  - cálculo'!$D$75:$Q$75,(1))</f>
        <v>0</v>
      </c>
      <c r="N7" s="60">
        <f>COUNTIF('MATRIZ  - cálculo'!$D$82:$Q$82,(1))</f>
        <v>0</v>
      </c>
      <c r="O7" s="60">
        <f>COUNTIF('MATRIZ  - cálculo'!$D$89:$Q$89,(1))</f>
        <v>0</v>
      </c>
      <c r="P7" s="62">
        <f>SUM(C7:O7)</f>
        <v>0</v>
      </c>
    </row>
    <row r="8" spans="1:16" x14ac:dyDescent="0.2">
      <c r="A8" s="114" t="s">
        <v>235</v>
      </c>
      <c r="B8" s="114"/>
      <c r="C8" s="60"/>
      <c r="D8" s="60"/>
      <c r="E8" s="60"/>
      <c r="F8" s="60"/>
      <c r="G8" s="60"/>
      <c r="H8" s="60"/>
      <c r="I8" s="60"/>
      <c r="J8" s="60"/>
      <c r="K8" s="60"/>
      <c r="L8" s="60"/>
      <c r="M8" s="60"/>
      <c r="N8" s="60"/>
      <c r="O8" s="60"/>
      <c r="P8" s="62"/>
    </row>
    <row r="9" spans="1:16" x14ac:dyDescent="0.2">
      <c r="A9" s="60" t="s">
        <v>13</v>
      </c>
      <c r="B9" s="60" t="s">
        <v>225</v>
      </c>
      <c r="C9" s="60">
        <f>COUNTIF('MATRIZ  - cálculo'!$D$6:$Q$6,(1))</f>
        <v>5</v>
      </c>
      <c r="D9" s="60">
        <f>COUNTIF('MATRIZ  - cálculo'!$D$13:$Q$13,(1))</f>
        <v>0</v>
      </c>
      <c r="E9" s="60">
        <f>COUNTIF('MATRIZ  - cálculo'!$D$20:$Q$20,(1))</f>
        <v>7</v>
      </c>
      <c r="F9" s="60">
        <f>COUNTIF('MATRIZ  - cálculo'!$D$27:$Q$27,(1))</f>
        <v>2</v>
      </c>
      <c r="G9" s="60">
        <f>COUNTIF('MATRIZ  - cálculo'!$D$34:$Q$34,(1))</f>
        <v>1</v>
      </c>
      <c r="H9" s="60">
        <f>COUNTIF('MATRIZ  - cálculo'!$D$41:$Q$41,(1))</f>
        <v>2</v>
      </c>
      <c r="I9" s="60">
        <f>COUNTIF('MATRIZ  - cálculo'!$D$48:$Q$48,(1))</f>
        <v>2</v>
      </c>
      <c r="J9" s="60">
        <f>COUNTIF('MATRIZ  - cálculo'!$D$55:$Q$55,(1))</f>
        <v>3</v>
      </c>
      <c r="K9" s="60">
        <f>COUNTIF('MATRIZ  - cálculo'!$D$62:$Q$62,(1))</f>
        <v>4</v>
      </c>
      <c r="L9" s="60">
        <f>COUNTIF('MATRIZ  - cálculo'!$D$69:$Q$69,(1))</f>
        <v>1</v>
      </c>
      <c r="M9" s="60">
        <f>COUNTIF('MATRIZ  - cálculo'!$D$76:$Q$76,(1))</f>
        <v>0</v>
      </c>
      <c r="N9" s="60">
        <f>COUNTIF('MATRIZ  - cálculo'!$D$83:$Q$83,(1))</f>
        <v>2</v>
      </c>
      <c r="O9" s="60">
        <f>COUNTIF('MATRIZ  - cálculo'!$D$90:$Q$90,(1))</f>
        <v>1</v>
      </c>
      <c r="P9" s="62">
        <f t="shared" ref="P9:P26" si="1">SUM(C9:O9)</f>
        <v>30</v>
      </c>
    </row>
    <row r="10" spans="1:16" x14ac:dyDescent="0.2">
      <c r="A10" s="60" t="s">
        <v>226</v>
      </c>
      <c r="B10" s="60" t="s">
        <v>227</v>
      </c>
      <c r="C10" s="60">
        <f>COUNTIF('MATRIZ  - cálculo'!$D$6:$Q$6,(2))</f>
        <v>0</v>
      </c>
      <c r="D10" s="60">
        <f>COUNTIF('MATRIZ  - cálculo'!$D$13:$Q$13,(2))</f>
        <v>2</v>
      </c>
      <c r="E10" s="60">
        <f>COUNTIF('MATRIZ  - cálculo'!$D$20:$Q$20,(2))</f>
        <v>0</v>
      </c>
      <c r="F10" s="60">
        <f>COUNTIF('MATRIZ  - cálculo'!$D$27:$Q$27,(2))</f>
        <v>0</v>
      </c>
      <c r="G10" s="60">
        <f>COUNTIF('MATRIZ  - cálculo'!$D$34:$Q$34,(2))</f>
        <v>0</v>
      </c>
      <c r="H10" s="60">
        <f>COUNTIF('MATRIZ  - cálculo'!$D$41:$Q$41,(2))</f>
        <v>0</v>
      </c>
      <c r="I10" s="60">
        <f>COUNTIF('MATRIZ  - cálculo'!$D$48:$Q$48,(2))</f>
        <v>0</v>
      </c>
      <c r="J10" s="60">
        <f>COUNTIF('MATRIZ  - cálculo'!$D$55:$Q$55,(2))</f>
        <v>0</v>
      </c>
      <c r="K10" s="60">
        <f>COUNTIF('MATRIZ  - cálculo'!$D$62:$Q$62,(2))</f>
        <v>0</v>
      </c>
      <c r="L10" s="60">
        <f>COUNTIF('MATRIZ  - cálculo'!$D$69:$Q$69,(2))</f>
        <v>0</v>
      </c>
      <c r="M10" s="60">
        <f>COUNTIF('MATRIZ  - cálculo'!$D$76:$Q$76,(2))</f>
        <v>0</v>
      </c>
      <c r="N10" s="60">
        <f>COUNTIF('MATRIZ  - cálculo'!$D$83:$Q$83,(2))</f>
        <v>0</v>
      </c>
      <c r="O10" s="60">
        <f>COUNTIF('MATRIZ  - cálculo'!$D$90:$Q$90,(2))</f>
        <v>3</v>
      </c>
      <c r="P10" s="62">
        <f t="shared" si="1"/>
        <v>5</v>
      </c>
    </row>
    <row r="11" spans="1:16" x14ac:dyDescent="0.2">
      <c r="A11" s="60" t="s">
        <v>228</v>
      </c>
      <c r="B11" s="60" t="s">
        <v>229</v>
      </c>
      <c r="C11" s="60">
        <f>COUNTIF('MATRIZ  - cálculo'!$D$6:$Q$6,(3))</f>
        <v>0</v>
      </c>
      <c r="D11" s="60">
        <f>COUNTIF('MATRIZ  - cálculo'!$D$13:$Q$13,(3))</f>
        <v>0</v>
      </c>
      <c r="E11" s="60">
        <f>COUNTIF('MATRIZ  - cálculo'!$D$20:$Q$20,(3))</f>
        <v>2</v>
      </c>
      <c r="F11" s="60">
        <f>COUNTIF('MATRIZ  - cálculo'!$D$27:$Q$27,(3))</f>
        <v>1</v>
      </c>
      <c r="G11" s="60">
        <f>COUNTIF('MATRIZ  - cálculo'!$D$34:$Q$34,(3))</f>
        <v>1</v>
      </c>
      <c r="H11" s="60">
        <f>COUNTIF('MATRIZ  - cálculo'!$D$41:$Q$41,(3))</f>
        <v>9</v>
      </c>
      <c r="I11" s="60">
        <f>COUNTIF('MATRIZ  - cálculo'!$D$48:$Q$48,(3))</f>
        <v>1</v>
      </c>
      <c r="J11" s="60">
        <f>COUNTIF('MATRIZ  - cálculo'!$D$55:$Q$55,(3))</f>
        <v>1</v>
      </c>
      <c r="K11" s="60">
        <f>COUNTIF('MATRIZ  - cálculo'!$D$62:$Q$62,(3))</f>
        <v>4</v>
      </c>
      <c r="L11" s="60">
        <f>COUNTIF('MATRIZ  - cálculo'!$D$69:$Q$69,(3))</f>
        <v>5</v>
      </c>
      <c r="M11" s="60">
        <f>COUNTIF('MATRIZ  - cálculo'!$D$76:$Q$76,(3))</f>
        <v>1</v>
      </c>
      <c r="N11" s="60">
        <f>COUNTIF('MATRIZ  - cálculo'!$D$83:$Q$83,(3))</f>
        <v>1</v>
      </c>
      <c r="O11" s="60">
        <f>COUNTIF('MATRIZ  - cálculo'!$D$90:$Q$90,(3))</f>
        <v>0</v>
      </c>
      <c r="P11" s="62">
        <f t="shared" si="1"/>
        <v>26</v>
      </c>
    </row>
    <row r="12" spans="1:16" x14ac:dyDescent="0.2">
      <c r="A12" s="114" t="s">
        <v>230</v>
      </c>
      <c r="B12" s="114"/>
      <c r="C12" s="60"/>
      <c r="D12" s="60"/>
      <c r="E12" s="60"/>
      <c r="F12" s="60"/>
      <c r="G12" s="60"/>
      <c r="H12" s="60"/>
      <c r="I12" s="60"/>
      <c r="J12" s="60"/>
      <c r="K12" s="60"/>
      <c r="L12" s="60"/>
      <c r="M12" s="60"/>
      <c r="N12" s="60"/>
      <c r="O12" s="60"/>
      <c r="P12" s="62"/>
    </row>
    <row r="13" spans="1:16" x14ac:dyDescent="0.2">
      <c r="A13" s="60" t="s">
        <v>16</v>
      </c>
      <c r="B13" s="60" t="s">
        <v>225</v>
      </c>
      <c r="C13" s="60">
        <f>COUNTIF('MATRIZ  - cálculo'!$D$7:$Q$7,(1))</f>
        <v>0</v>
      </c>
      <c r="D13" s="60">
        <f>COUNTIF('MATRIZ  - cálculo'!$D$14:$Q$14,(1))</f>
        <v>0</v>
      </c>
      <c r="E13" s="60">
        <f>COUNTIF('MATRIZ  - cálculo'!$D$21:$Q$21,(1))</f>
        <v>0</v>
      </c>
      <c r="F13" s="60">
        <f>COUNTIF('MATRIZ  - cálculo'!$D$28:$Q$28,(1))</f>
        <v>0</v>
      </c>
      <c r="G13" s="60">
        <f>COUNTIF('MATRIZ  - cálculo'!$D$35:$Q$35,(1))</f>
        <v>0</v>
      </c>
      <c r="H13" s="60">
        <f>COUNTIF('MATRIZ  - cálculo'!$D$42:$Q$42,(1))</f>
        <v>0</v>
      </c>
      <c r="I13" s="60">
        <f>COUNTIF('MATRIZ  - cálculo'!$D$49:$Q$49,(1))</f>
        <v>0</v>
      </c>
      <c r="J13" s="60">
        <f>COUNTIF('MATRIZ  - cálculo'!$D$56:$Q$56,(1))</f>
        <v>0</v>
      </c>
      <c r="K13" s="60">
        <f>COUNTIF('MATRIZ  - cálculo'!$D$63:$Q$63,(1))</f>
        <v>0</v>
      </c>
      <c r="L13" s="60">
        <f>COUNTIF('MATRIZ  - cálculo'!$D$70:$Q$70,(1))</f>
        <v>0</v>
      </c>
      <c r="M13" s="60">
        <f>COUNTIF('MATRIZ  - cálculo'!$D$77:$Q$77,(1))</f>
        <v>0</v>
      </c>
      <c r="N13" s="60">
        <f>COUNTIF('MATRIZ  - cálculo'!$D$84:$Q$84,(1))</f>
        <v>0</v>
      </c>
      <c r="O13" s="60">
        <f>COUNTIF('MATRIZ  - cálculo'!$D$91:$Q$91,(1))</f>
        <v>0</v>
      </c>
      <c r="P13" s="62">
        <f t="shared" si="1"/>
        <v>0</v>
      </c>
    </row>
    <row r="14" spans="1:16" x14ac:dyDescent="0.2">
      <c r="A14" s="60" t="s">
        <v>15</v>
      </c>
      <c r="B14" s="60" t="s">
        <v>227</v>
      </c>
      <c r="C14" s="60">
        <f>COUNTIF('MATRIZ  - cálculo'!$D$7:$Q$7,(2))</f>
        <v>1</v>
      </c>
      <c r="D14" s="60">
        <f>COUNTIF('MATRIZ  - cálculo'!$D$14:$Q$14,(2))</f>
        <v>0</v>
      </c>
      <c r="E14" s="60">
        <f>COUNTIF('MATRIZ  - cálculo'!$D$21:$Q$21,(2))</f>
        <v>1</v>
      </c>
      <c r="F14" s="60">
        <f>COUNTIF('MATRIZ  - cálculo'!$D$28:$Q$28,(2))</f>
        <v>0</v>
      </c>
      <c r="G14" s="60">
        <f>COUNTIF('MATRIZ  - cálculo'!$D$35:$Q$35,(2))</f>
        <v>2</v>
      </c>
      <c r="H14" s="60">
        <f>COUNTIF('MATRIZ  - cálculo'!$D$42:$Q$42,(2))</f>
        <v>5</v>
      </c>
      <c r="I14" s="60">
        <f>COUNTIF('MATRIZ  - cálculo'!$D$49:$Q$49,(2))</f>
        <v>2</v>
      </c>
      <c r="J14" s="60">
        <f>COUNTIF('MATRIZ  - cálculo'!$D$56:$Q$56,(2))</f>
        <v>1</v>
      </c>
      <c r="K14" s="60">
        <f>COUNTIF('MATRIZ  - cálculo'!$D$63:$Q$63,(2))</f>
        <v>4</v>
      </c>
      <c r="L14" s="60">
        <f>COUNTIF('MATRIZ  - cálculo'!$D$70:$Q$70,(2))</f>
        <v>3</v>
      </c>
      <c r="M14" s="60">
        <f>COUNTIF('MATRIZ  - cálculo'!$D$77:$Q$77,(2))</f>
        <v>0</v>
      </c>
      <c r="N14" s="60">
        <f>COUNTIF('MATRIZ  - cálculo'!$D$84:$Q$84,(2))</f>
        <v>3</v>
      </c>
      <c r="O14" s="60">
        <f>COUNTIF('MATRIZ  - cálculo'!$D$91:$Q$91,(2))</f>
        <v>4</v>
      </c>
      <c r="P14" s="62">
        <f t="shared" si="1"/>
        <v>26</v>
      </c>
    </row>
    <row r="15" spans="1:16" x14ac:dyDescent="0.2">
      <c r="A15" s="60" t="s">
        <v>14</v>
      </c>
      <c r="B15" s="60" t="s">
        <v>229</v>
      </c>
      <c r="C15" s="60">
        <f>COUNTIF('MATRIZ  - cálculo'!$D$7:$Q$7,(3))</f>
        <v>4</v>
      </c>
      <c r="D15" s="60">
        <f>COUNTIF('MATRIZ  - cálculo'!$D$14:$Q$14,(3))</f>
        <v>2</v>
      </c>
      <c r="E15" s="60">
        <f>COUNTIF('MATRIZ  - cálculo'!$D$21:$Q$21,(3))</f>
        <v>8</v>
      </c>
      <c r="F15" s="60">
        <f>COUNTIF('MATRIZ  - cálculo'!$D$28:$Q$28,(3))</f>
        <v>3</v>
      </c>
      <c r="G15" s="60">
        <f>COUNTIF('MATRIZ  - cálculo'!$D$35:$Q$35,(3))</f>
        <v>0</v>
      </c>
      <c r="H15" s="60">
        <f>COUNTIF('MATRIZ  - cálculo'!$D$42:$Q$42,(3))</f>
        <v>6</v>
      </c>
      <c r="I15" s="60">
        <f>COUNTIF('MATRIZ  - cálculo'!$D$49:$Q$49,(3))</f>
        <v>1</v>
      </c>
      <c r="J15" s="60">
        <f>COUNTIF('MATRIZ  - cálculo'!$D$56:$Q$56,(3))</f>
        <v>3</v>
      </c>
      <c r="K15" s="60">
        <f>COUNTIF('MATRIZ  - cálculo'!$D$63:$Q$63,(3))</f>
        <v>4</v>
      </c>
      <c r="L15" s="60">
        <f>COUNTIF('MATRIZ  - cálculo'!$D$70:$Q$70,(3))</f>
        <v>3</v>
      </c>
      <c r="M15" s="60">
        <f>COUNTIF('MATRIZ  - cálculo'!$D$77:$Q$77,(3))</f>
        <v>1</v>
      </c>
      <c r="N15" s="60">
        <f>COUNTIF('MATRIZ  - cálculo'!$D$84:$Q$84,(3))</f>
        <v>0</v>
      </c>
      <c r="O15" s="60">
        <f>COUNTIF('MATRIZ  - cálculo'!$D$91:$Q$91,(3))</f>
        <v>0</v>
      </c>
      <c r="P15" s="62">
        <f t="shared" si="1"/>
        <v>35</v>
      </c>
    </row>
    <row r="16" spans="1:16" x14ac:dyDescent="0.2">
      <c r="A16" s="114" t="s">
        <v>236</v>
      </c>
      <c r="B16" s="114"/>
      <c r="C16" s="60"/>
      <c r="D16" s="60"/>
      <c r="E16" s="60"/>
      <c r="F16" s="60"/>
      <c r="G16" s="60"/>
      <c r="H16" s="60"/>
      <c r="I16" s="60"/>
      <c r="J16" s="60"/>
      <c r="K16" s="60"/>
      <c r="L16" s="60"/>
      <c r="M16" s="60"/>
      <c r="N16" s="60"/>
      <c r="O16" s="60"/>
      <c r="P16" s="62"/>
    </row>
    <row r="17" spans="1:16" x14ac:dyDescent="0.2">
      <c r="A17" s="60" t="s">
        <v>13</v>
      </c>
      <c r="B17" s="60" t="s">
        <v>225</v>
      </c>
      <c r="C17" s="60">
        <f>COUNTIF('MATRIZ  - cálculo'!$D$8:$Q$8,(1))</f>
        <v>0</v>
      </c>
      <c r="D17" s="60">
        <f>COUNTIF('MATRIZ  - cálculo'!$D$15:$Q$15,(1))</f>
        <v>2</v>
      </c>
      <c r="E17" s="60">
        <f>COUNTIF('MATRIZ  - cálculo'!$D$22:$Q$22,(1))</f>
        <v>2</v>
      </c>
      <c r="F17" s="60">
        <f>COUNTIF('MATRIZ  - cálculo'!$D$29:$Q$29,(1))</f>
        <v>3</v>
      </c>
      <c r="G17" s="60">
        <f>COUNTIF('MATRIZ  - cálculo'!$D$36:$Q$36,(1))</f>
        <v>2</v>
      </c>
      <c r="H17" s="60">
        <f>COUNTIF('MATRIZ  - cálculo'!$D$43:$Q$43,(1))</f>
        <v>2</v>
      </c>
      <c r="I17" s="60">
        <f>COUNTIF('MATRIZ  - cálculo'!$D$50:$Q$50,(1))</f>
        <v>2</v>
      </c>
      <c r="J17" s="60">
        <f>COUNTIF('MATRIZ  - cálculo'!$D$57:$Q$57,(1))</f>
        <v>0</v>
      </c>
      <c r="K17" s="60">
        <f>COUNTIF('MATRIZ  - cálculo'!$D$64:$Q$64,(1))</f>
        <v>1</v>
      </c>
      <c r="L17" s="60">
        <f>COUNTIF('MATRIZ  - cálculo'!$D$71:$Q$71,(1))</f>
        <v>0</v>
      </c>
      <c r="M17" s="60">
        <f>COUNTIF('MATRIZ  - cálculo'!$D$78:$Q$78,(1))</f>
        <v>0</v>
      </c>
      <c r="N17" s="60">
        <f>COUNTIF('MATRIZ  - cálculo'!$D$85:$Q$85,(1))</f>
        <v>0</v>
      </c>
      <c r="O17" s="60">
        <f>COUNTIF('MATRIZ  - cálculo'!$D$92:$Q$92,(1))</f>
        <v>0</v>
      </c>
      <c r="P17" s="62">
        <f t="shared" si="1"/>
        <v>14</v>
      </c>
    </row>
    <row r="18" spans="1:16" x14ac:dyDescent="0.2">
      <c r="A18" s="60" t="s">
        <v>12</v>
      </c>
      <c r="B18" s="60" t="s">
        <v>227</v>
      </c>
      <c r="C18" s="60">
        <f>COUNTIF('MATRIZ  - cálculo'!$D$8:$Q$8,(2))</f>
        <v>3</v>
      </c>
      <c r="D18" s="60">
        <f>COUNTIF('MATRIZ  - cálculo'!$D$15:$Q$15,(2))</f>
        <v>0</v>
      </c>
      <c r="E18" s="60">
        <f>COUNTIF('MATRIZ  - cálculo'!$D$22:$Q$22,(2))</f>
        <v>7</v>
      </c>
      <c r="F18" s="60">
        <f>COUNTIF('MATRIZ  - cálculo'!$D$29:$Q$29,(2))</f>
        <v>0</v>
      </c>
      <c r="G18" s="60">
        <f>COUNTIF('MATRIZ  - cálculo'!$D$36:$Q$36,(2))</f>
        <v>0</v>
      </c>
      <c r="H18" s="60">
        <f>COUNTIF('MATRIZ  - cálculo'!$D$43:$Q$43,(2))</f>
        <v>4</v>
      </c>
      <c r="I18" s="60">
        <f>COUNTIF('MATRIZ  - cálculo'!$D$50:$Q$50,(2))</f>
        <v>0</v>
      </c>
      <c r="J18" s="60">
        <f>COUNTIF('MATRIZ  - cálculo'!$D$57:$Q$57,(2))</f>
        <v>3</v>
      </c>
      <c r="K18" s="60">
        <f>COUNTIF('MATRIZ  - cálculo'!$D$64:$Q$64,(2))</f>
        <v>6</v>
      </c>
      <c r="L18" s="60">
        <f>COUNTIF('MATRIZ  - cálculo'!$D$71:$Q$71,(2))</f>
        <v>4</v>
      </c>
      <c r="M18" s="60">
        <f>COUNTIF('MATRIZ  - cálculo'!$D$78:$Q$78,(2))</f>
        <v>0</v>
      </c>
      <c r="N18" s="60">
        <f>COUNTIF('MATRIZ  - cálculo'!$D$85:$Q$85,(2))</f>
        <v>0</v>
      </c>
      <c r="O18" s="60">
        <f>COUNTIF('MATRIZ  - cálculo'!$D$92:$Q$92,(2))</f>
        <v>0</v>
      </c>
      <c r="P18" s="62">
        <f t="shared" si="1"/>
        <v>27</v>
      </c>
    </row>
    <row r="19" spans="1:16" x14ac:dyDescent="0.2">
      <c r="A19" s="60" t="s">
        <v>23</v>
      </c>
      <c r="B19" s="60" t="s">
        <v>229</v>
      </c>
      <c r="C19" s="60">
        <f>COUNTIF('MATRIZ  - cálculo'!$D$8:$Q$8,(3))</f>
        <v>2</v>
      </c>
      <c r="D19" s="60">
        <f>COUNTIF('MATRIZ  - cálculo'!$D$15:$Q$15,(3))</f>
        <v>0</v>
      </c>
      <c r="E19" s="60">
        <f>COUNTIF('MATRIZ  - cálculo'!$D$22:$Q$22,(3))</f>
        <v>0</v>
      </c>
      <c r="F19" s="60">
        <f>COUNTIF('MATRIZ  - cálculo'!$D$29:$Q$29,(3))</f>
        <v>0</v>
      </c>
      <c r="G19" s="60">
        <f>COUNTIF('MATRIZ  - cálculo'!$D$36:$Q$36,(3))</f>
        <v>0</v>
      </c>
      <c r="H19" s="60">
        <f>COUNTIF('MATRIZ  - cálculo'!$D$43:$Q$43,(3))</f>
        <v>5</v>
      </c>
      <c r="I19" s="60">
        <f>COUNTIF('MATRIZ  - cálculo'!$D$50:$Q$50,(3))</f>
        <v>1</v>
      </c>
      <c r="J19" s="60">
        <f>COUNTIF('MATRIZ  - cálculo'!$D$57:$Q$57,(3))</f>
        <v>1</v>
      </c>
      <c r="K19" s="60">
        <f>COUNTIF('MATRIZ  - cálculo'!$D$64:$Q$64,(3))</f>
        <v>1</v>
      </c>
      <c r="L19" s="60">
        <f>COUNTIF('MATRIZ  - cálculo'!$D$71:$Q$71,(3))</f>
        <v>2</v>
      </c>
      <c r="M19" s="60">
        <f>COUNTIF('MATRIZ  - cálculo'!$D$78:$Q$78,(3))</f>
        <v>1</v>
      </c>
      <c r="N19" s="60">
        <f>COUNTIF('MATRIZ  - cálculo'!$D$85:$Q$85,(3))</f>
        <v>3</v>
      </c>
      <c r="O19" s="60">
        <f>COUNTIF('MATRIZ  - cálculo'!$D$92:$Q$92,(3))</f>
        <v>4</v>
      </c>
      <c r="P19" s="62">
        <f t="shared" si="1"/>
        <v>20</v>
      </c>
    </row>
    <row r="20" spans="1:16" x14ac:dyDescent="0.2">
      <c r="A20" s="114" t="s">
        <v>231</v>
      </c>
      <c r="B20" s="114"/>
      <c r="C20" s="60"/>
      <c r="D20" s="60"/>
      <c r="E20" s="60"/>
      <c r="F20" s="60"/>
      <c r="G20" s="60"/>
      <c r="H20" s="60"/>
      <c r="I20" s="60"/>
      <c r="J20" s="60"/>
      <c r="K20" s="60"/>
      <c r="M20" s="60"/>
      <c r="N20" s="60"/>
      <c r="O20" s="60"/>
      <c r="P20" s="62"/>
    </row>
    <row r="21" spans="1:16" x14ac:dyDescent="0.2">
      <c r="A21" s="60" t="s">
        <v>18</v>
      </c>
      <c r="B21" s="60" t="s">
        <v>225</v>
      </c>
      <c r="C21" s="60">
        <f>COUNTIF('MATRIZ  - cálculo'!$D$9:$Q$9,(1))</f>
        <v>0</v>
      </c>
      <c r="D21" s="60">
        <f>COUNTIF('MATRIZ  - cálculo'!$D$16:$Q$16,(1))</f>
        <v>0</v>
      </c>
      <c r="E21" s="60">
        <f>COUNTIF('MATRIZ  - cálculo'!$D$23:$Q$23,(1))</f>
        <v>0</v>
      </c>
      <c r="F21" s="60">
        <f>COUNTIF('MATRIZ  - cálculo'!$D$30:$Q$30,(1))</f>
        <v>0</v>
      </c>
      <c r="G21" s="60">
        <f>COUNTIF('MATRIZ  - cálculo'!$D$37:$Q$37,(1))</f>
        <v>0</v>
      </c>
      <c r="H21" s="60">
        <f>COUNTIF('MATRIZ  - cálculo'!$D$44:$Q$44,(1))</f>
        <v>2</v>
      </c>
      <c r="I21" s="60">
        <f>COUNTIF('MATRIZ  - cálculo'!$D$51:$Q$51,(1))</f>
        <v>0</v>
      </c>
      <c r="J21" s="60">
        <f>COUNTIF('MATRIZ  - cálculo'!$D$58:$Q$58,(1))</f>
        <v>0</v>
      </c>
      <c r="K21" s="60">
        <f>COUNTIF('MATRIZ  - cálculo'!$D$65:$Q$65,(1))</f>
        <v>1</v>
      </c>
      <c r="L21" s="60">
        <f>COUNTIF('MATRIZ  - cálculo'!$D$72:$Q$72,(1))</f>
        <v>0</v>
      </c>
      <c r="M21" s="60">
        <f>COUNTIF('MATRIZ  - cálculo'!$D$79:$Q$79,(1))</f>
        <v>0</v>
      </c>
      <c r="N21" s="60">
        <f>COUNTIF('MATRIZ  - cálculo'!$D$86:$Q$86,(1))</f>
        <v>0</v>
      </c>
      <c r="O21" s="60">
        <f>COUNTIF('MATRIZ  - cálculo'!$D$93:$Q$93,(1))</f>
        <v>0</v>
      </c>
      <c r="P21" s="62">
        <f t="shared" si="1"/>
        <v>3</v>
      </c>
    </row>
    <row r="22" spans="1:16" x14ac:dyDescent="0.2">
      <c r="A22" s="60" t="s">
        <v>12</v>
      </c>
      <c r="B22" s="60" t="s">
        <v>227</v>
      </c>
      <c r="C22" s="60">
        <f>COUNTIF('MATRIZ  - cálculo'!$D$9:$Q$9,(2))</f>
        <v>0</v>
      </c>
      <c r="D22" s="60">
        <f>COUNTIF('MATRIZ  - cálculo'!$D$16:$Q$16,(2))</f>
        <v>0</v>
      </c>
      <c r="E22" s="60">
        <f>COUNTIF('MATRIZ  - cálculo'!$D$23:$Q$23,(2))</f>
        <v>0</v>
      </c>
      <c r="F22" s="60">
        <f>COUNTIF('MATRIZ  - cálculo'!$D$30:$Q$30,(2))</f>
        <v>0</v>
      </c>
      <c r="G22" s="60">
        <f>COUNTIF('MATRIZ  - cálculo'!$D$37:$Q$37,(2))</f>
        <v>2</v>
      </c>
      <c r="H22" s="60">
        <f>COUNTIF('MATRIZ  - cálculo'!$D$44:$Q$44,(2))</f>
        <v>1</v>
      </c>
      <c r="I22" s="60">
        <f>COUNTIF('MATRIZ  - cálculo'!$D$51:$Q$51,(2))</f>
        <v>1</v>
      </c>
      <c r="J22" s="60">
        <f>COUNTIF('MATRIZ  - cálculo'!$D$58:$Q$58,(2))</f>
        <v>0</v>
      </c>
      <c r="K22" s="60">
        <f>COUNTIF('MATRIZ  - cálculo'!$D$65:$Q$65,(2))</f>
        <v>0</v>
      </c>
      <c r="L22" s="60">
        <f>COUNTIF('MATRIZ  - cálculo'!$D$72:$Q$72,(2))</f>
        <v>1</v>
      </c>
      <c r="M22" s="60">
        <f>COUNTIF('MATRIZ  - cálculo'!$D$79:$Q$79,(2))</f>
        <v>1</v>
      </c>
      <c r="N22" s="60">
        <f>COUNTIF('MATRIZ  - cálculo'!$D$86:$Q$86,(2))</f>
        <v>0</v>
      </c>
      <c r="O22" s="60">
        <f>COUNTIF('MATRIZ  - cálculo'!$D$93:$Q$93,(2))</f>
        <v>1</v>
      </c>
      <c r="P22" s="62">
        <f t="shared" si="1"/>
        <v>7</v>
      </c>
    </row>
    <row r="23" spans="1:16" x14ac:dyDescent="0.2">
      <c r="A23" s="60" t="s">
        <v>17</v>
      </c>
      <c r="B23" s="60" t="s">
        <v>229</v>
      </c>
      <c r="C23" s="60">
        <f>COUNTIF('MATRIZ  - cálculo'!$D$9:$Q$9,(3))</f>
        <v>5</v>
      </c>
      <c r="D23" s="60">
        <f>COUNTIF('MATRIZ  - cálculo'!$D$16:$Q$16,(3))</f>
        <v>2</v>
      </c>
      <c r="E23" s="60">
        <f>COUNTIF('MATRIZ  - cálculo'!$D$23:$Q$23,(3))</f>
        <v>9</v>
      </c>
      <c r="F23" s="60">
        <f>COUNTIF('MATRIZ  - cálculo'!$D$30:$Q$30,(3))</f>
        <v>3</v>
      </c>
      <c r="G23" s="60">
        <f>COUNTIF('MATRIZ  - cálculo'!$D$37:$Q$37,(3))</f>
        <v>0</v>
      </c>
      <c r="H23" s="60">
        <f>COUNTIF('MATRIZ  - cálculo'!$D$44:$Q$44,(3))</f>
        <v>8</v>
      </c>
      <c r="I23" s="60">
        <f>COUNTIF('MATRIZ  - cálculo'!$D$51:$Q$51,(3))</f>
        <v>2</v>
      </c>
      <c r="J23" s="60">
        <f>COUNTIF('MATRIZ  - cálculo'!$D$58:$Q$58,(3))</f>
        <v>4</v>
      </c>
      <c r="K23" s="60">
        <f>COUNTIF('MATRIZ  - cálculo'!$D$65:$Q$65,(3))</f>
        <v>7</v>
      </c>
      <c r="L23" s="60">
        <f>COUNTIF('MATRIZ  - cálculo'!$D$72:$Q$72,(3))</f>
        <v>5</v>
      </c>
      <c r="M23" s="60">
        <f>COUNTIF('MATRIZ  - cálculo'!$D$79:$Q$79,(3))</f>
        <v>0</v>
      </c>
      <c r="N23" s="60">
        <f>COUNTIF('MATRIZ  - cálculo'!$D$86:$Q$86,(3))</f>
        <v>3</v>
      </c>
      <c r="O23" s="60">
        <f>COUNTIF('MATRIZ  - cálculo'!$D$93:$Q$93,(3))</f>
        <v>3</v>
      </c>
      <c r="P23" s="62">
        <f t="shared" si="1"/>
        <v>51</v>
      </c>
    </row>
    <row r="24" spans="1:16" x14ac:dyDescent="0.2">
      <c r="A24" s="114" t="s">
        <v>232</v>
      </c>
      <c r="B24" s="114"/>
      <c r="C24" s="60"/>
      <c r="D24" s="60"/>
      <c r="E24" s="60"/>
      <c r="F24" s="60"/>
      <c r="G24" s="60"/>
      <c r="H24" s="60"/>
      <c r="I24" s="60"/>
      <c r="J24" s="60"/>
      <c r="K24" s="60"/>
      <c r="L24" s="60"/>
      <c r="M24" s="60"/>
      <c r="N24" s="60"/>
      <c r="O24" s="60"/>
      <c r="P24" s="62"/>
    </row>
    <row r="25" spans="1:16" x14ac:dyDescent="0.2">
      <c r="A25" s="60" t="s">
        <v>21</v>
      </c>
      <c r="B25" s="60" t="s">
        <v>225</v>
      </c>
      <c r="C25" s="60">
        <f>COUNTIF('MATRIZ  - cálculo'!$D$10:$Q$10,(1))</f>
        <v>5</v>
      </c>
      <c r="D25" s="60">
        <f>COUNTIF('MATRIZ  - cálculo'!$D$17:$Q$17,(1))</f>
        <v>2</v>
      </c>
      <c r="E25" s="60">
        <f>COUNTIF('MATRIZ  - cálculo'!$D$24:$Q$24,(1))</f>
        <v>9</v>
      </c>
      <c r="F25" s="60">
        <f>COUNTIF('MATRIZ  - cálculo'!$D$31:$Q$31,(1))</f>
        <v>3</v>
      </c>
      <c r="G25" s="60">
        <f>COUNTIF('MATRIZ  - cálculo'!$D$38:$Q$38,(1))</f>
        <v>2</v>
      </c>
      <c r="H25" s="60">
        <f>COUNTIF('MATRIZ  - cálculo'!$D$45:$Q$45,(1))</f>
        <v>11</v>
      </c>
      <c r="I25" s="60">
        <f>COUNTIF('MATRIZ  - cálculo'!$D$52:$Q$52,(1))</f>
        <v>3</v>
      </c>
      <c r="J25" s="60">
        <f>COUNTIF('MATRIZ  - cálculo'!$D$59:$Q$59,(1))</f>
        <v>4</v>
      </c>
      <c r="K25" s="60">
        <f>COUNTIF('MATRIZ  - cálculo'!$D$66:$Q$66,(1))</f>
        <v>8</v>
      </c>
      <c r="L25" s="60">
        <f>COUNTIF('MATRIZ  - cálculo'!$D$73:$Q$73,(1))</f>
        <v>6</v>
      </c>
      <c r="M25" s="60">
        <f>COUNTIF('MATRIZ  - cálculo'!$D$80:$Q$80,(1))</f>
        <v>1</v>
      </c>
      <c r="N25" s="60">
        <f>COUNTIF('MATRIZ  - cálculo'!$D$87:$Q$87,(1))</f>
        <v>0</v>
      </c>
      <c r="O25" s="60">
        <f>COUNTIF('MATRIZ  - cálculo'!$D$94:$Q$94,(1))</f>
        <v>4</v>
      </c>
      <c r="P25" s="62">
        <f t="shared" si="1"/>
        <v>58</v>
      </c>
    </row>
    <row r="26" spans="1:16" x14ac:dyDescent="0.2">
      <c r="A26" s="60" t="s">
        <v>20</v>
      </c>
      <c r="B26" s="60" t="s">
        <v>227</v>
      </c>
      <c r="C26" s="60">
        <f>COUNTIF('MATRIZ  - cálculo'!$D$10:$Q$10,(2))</f>
        <v>0</v>
      </c>
      <c r="D26" s="60">
        <f>COUNTIF('MATRIZ  - cálculo'!$D$17:$Q$17,(2))</f>
        <v>0</v>
      </c>
      <c r="E26" s="60">
        <f>COUNTIF('MATRIZ  - cálculo'!$D$24:$Q$24,(2))</f>
        <v>0</v>
      </c>
      <c r="F26" s="60">
        <f>COUNTIF('MATRIZ  - cálculo'!$D$31:$Q$31,(2))</f>
        <v>0</v>
      </c>
      <c r="G26" s="60">
        <f>COUNTIF('MATRIZ  - cálculo'!$D$38:$Q$38,(2))</f>
        <v>0</v>
      </c>
      <c r="H26" s="60">
        <f>COUNTIF('MATRIZ  - cálculo'!$D$45:$Q$45,(2))</f>
        <v>0</v>
      </c>
      <c r="I26" s="60">
        <f>COUNTIF('MATRIZ  - cálculo'!$D$52:$Q$52,(2))</f>
        <v>0</v>
      </c>
      <c r="J26" s="60">
        <f>COUNTIF('MATRIZ  - cálculo'!$D$59:$Q$59,(2))</f>
        <v>0</v>
      </c>
      <c r="K26" s="60">
        <f>COUNTIF('MATRIZ  - cálculo'!$D$66:$Q$66,(2))</f>
        <v>0</v>
      </c>
      <c r="L26" s="60">
        <f>COUNTIF('MATRIZ  - cálculo'!$D$73:$Q$73,(2))</f>
        <v>0</v>
      </c>
      <c r="M26" s="60">
        <f>COUNTIF('MATRIZ  - cálculo'!$D$80:$Q$80,(2))</f>
        <v>0</v>
      </c>
      <c r="N26" s="60">
        <f>COUNTIF('MATRIZ  - cálculo'!$D$87:$Q$87,(2))</f>
        <v>3</v>
      </c>
      <c r="O26" s="60">
        <f>COUNTIF('MATRIZ  - cálculo'!$D$94:$Q$94,(2))</f>
        <v>0</v>
      </c>
      <c r="P26" s="62">
        <f t="shared" si="1"/>
        <v>3</v>
      </c>
    </row>
    <row r="27" spans="1:16" x14ac:dyDescent="0.2">
      <c r="A27" s="60" t="s">
        <v>19</v>
      </c>
      <c r="B27" s="60" t="s">
        <v>229</v>
      </c>
      <c r="C27" s="60">
        <f>COUNTIF('MATRIZ  - cálculo'!$D$10:$Q$10,(3))</f>
        <v>0</v>
      </c>
      <c r="D27" s="60">
        <f>COUNTIF('MATRIZ  - cálculo'!$D$17:$Q$17,(3))</f>
        <v>0</v>
      </c>
      <c r="E27" s="60">
        <f>COUNTIF('MATRIZ  - cálculo'!$D$24:$Q$24,(3))</f>
        <v>0</v>
      </c>
      <c r="F27" s="60">
        <f>COUNTIF('MATRIZ  - cálculo'!$D$31:$Q$31,(3))</f>
        <v>0</v>
      </c>
      <c r="G27" s="60">
        <f>COUNTIF('MATRIZ  - cálculo'!$D$38:$Q$38,(3))</f>
        <v>0</v>
      </c>
      <c r="H27" s="60">
        <f>COUNTIF('MATRIZ  - cálculo'!$D$45:$Q$45,(3))</f>
        <v>0</v>
      </c>
      <c r="I27" s="60">
        <f>COUNTIF('MATRIZ  - cálculo'!$D$52:$Q$52,(3))</f>
        <v>0</v>
      </c>
      <c r="J27" s="60">
        <f>COUNTIF('MATRIZ  - cálculo'!$D$59:$Q$59,(3))</f>
        <v>0</v>
      </c>
      <c r="K27" s="60">
        <f>COUNTIF('MATRIZ  - cálculo'!$D$66:$Q$66,(3))</f>
        <v>0</v>
      </c>
      <c r="L27" s="60">
        <f>COUNTIF('MATRIZ  - cálculo'!$D$73:$Q$73,(3))</f>
        <v>0</v>
      </c>
      <c r="M27" s="60">
        <f>COUNTIF('MATRIZ  - cálculo'!$D$80:$Q$80,(3))</f>
        <v>0</v>
      </c>
      <c r="N27" s="60">
        <f>COUNTIF('MATRIZ  - cálculo'!$D$87:$Q$87,(3))</f>
        <v>0</v>
      </c>
      <c r="O27" s="60">
        <f>COUNTIF('MATRIZ  - cálculo'!$D$94:$Q$94,(3))</f>
        <v>0</v>
      </c>
      <c r="P27" s="62">
        <f>SUM(C27:O27)</f>
        <v>0</v>
      </c>
    </row>
    <row r="28" spans="1:16" x14ac:dyDescent="0.2">
      <c r="L28" s="60"/>
    </row>
    <row r="29" spans="1:16" x14ac:dyDescent="0.2">
      <c r="L29" s="60"/>
    </row>
    <row r="30" spans="1:16" x14ac:dyDescent="0.2">
      <c r="L30" s="60"/>
    </row>
    <row r="31" spans="1:16" x14ac:dyDescent="0.2">
      <c r="L31" s="60"/>
    </row>
  </sheetData>
  <mergeCells count="7">
    <mergeCell ref="A24:B24"/>
    <mergeCell ref="A1:C2"/>
    <mergeCell ref="A4:B4"/>
    <mergeCell ref="A8:B8"/>
    <mergeCell ref="A12:B12"/>
    <mergeCell ref="A16:B16"/>
    <mergeCell ref="A20:B20"/>
  </mergeCells>
  <pageMargins left="0.511811024" right="0.511811024" top="0.78740157499999996" bottom="0.78740157499999996" header="0.31496062000000002" footer="0.3149606200000000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A0AE63-8066-5445-9B7F-EB5B14B80A4F}">
  <dimension ref="A1:R32"/>
  <sheetViews>
    <sheetView workbookViewId="0">
      <selection activeCell="E33" sqref="E33"/>
    </sheetView>
  </sheetViews>
  <sheetFormatPr baseColWidth="10" defaultRowHeight="16" x14ac:dyDescent="0.2"/>
  <sheetData>
    <row r="1" spans="1:18" x14ac:dyDescent="0.2">
      <c r="A1" s="63"/>
      <c r="B1" s="63"/>
      <c r="C1" s="63"/>
      <c r="D1" s="63"/>
      <c r="E1" s="63"/>
      <c r="F1" s="63"/>
      <c r="G1" s="63"/>
      <c r="H1" s="63"/>
      <c r="I1" s="63"/>
      <c r="J1" s="63"/>
      <c r="K1" s="63"/>
      <c r="L1" s="63"/>
      <c r="M1" s="63"/>
      <c r="N1" s="63"/>
      <c r="O1" s="63"/>
      <c r="P1" s="63"/>
      <c r="Q1" s="63"/>
      <c r="R1" s="63"/>
    </row>
    <row r="2" spans="1:18" x14ac:dyDescent="0.2">
      <c r="A2" s="63"/>
      <c r="B2" s="63"/>
      <c r="C2" s="63"/>
      <c r="D2" s="63"/>
      <c r="E2" s="63"/>
      <c r="F2" s="63"/>
      <c r="G2" s="63"/>
      <c r="H2" s="63"/>
      <c r="I2" s="63"/>
      <c r="J2" s="63"/>
      <c r="K2" s="63"/>
      <c r="L2" s="63"/>
      <c r="M2" s="63"/>
      <c r="N2" s="63"/>
      <c r="O2" s="63"/>
      <c r="P2" s="63"/>
      <c r="Q2" s="63"/>
      <c r="R2" s="63"/>
    </row>
    <row r="3" spans="1:18" x14ac:dyDescent="0.2">
      <c r="A3" s="63"/>
      <c r="B3" s="63"/>
      <c r="C3" s="63"/>
      <c r="D3" s="63"/>
      <c r="E3" s="63"/>
      <c r="F3" s="63"/>
      <c r="G3" s="63"/>
      <c r="H3" s="63"/>
      <c r="I3" s="63"/>
      <c r="J3" s="63"/>
      <c r="K3" s="63"/>
      <c r="L3" s="63"/>
      <c r="M3" s="63"/>
      <c r="N3" s="63"/>
      <c r="O3" s="63"/>
      <c r="P3" s="63"/>
      <c r="Q3" s="63"/>
      <c r="R3" s="63"/>
    </row>
    <row r="4" spans="1:18" x14ac:dyDescent="0.2">
      <c r="A4" s="63"/>
      <c r="B4" s="63"/>
      <c r="C4" s="63"/>
      <c r="D4" s="63"/>
      <c r="E4" s="63"/>
      <c r="F4" s="63"/>
      <c r="G4" s="63"/>
      <c r="H4" s="63"/>
      <c r="I4" s="63"/>
      <c r="J4" s="63"/>
      <c r="K4" s="63"/>
      <c r="L4" s="63"/>
      <c r="M4" s="63"/>
      <c r="N4" s="63"/>
      <c r="O4" s="63"/>
      <c r="P4" s="63"/>
      <c r="Q4" s="63"/>
      <c r="R4" s="63"/>
    </row>
    <row r="5" spans="1:18" x14ac:dyDescent="0.2">
      <c r="A5" s="63"/>
      <c r="B5" s="63"/>
      <c r="C5" s="63"/>
      <c r="D5" s="63"/>
      <c r="E5" s="63"/>
      <c r="F5" s="63"/>
      <c r="G5" s="63"/>
      <c r="H5" s="63"/>
      <c r="I5" s="63"/>
      <c r="J5" s="63"/>
      <c r="K5" s="63"/>
      <c r="L5" s="63"/>
      <c r="M5" s="63"/>
      <c r="N5" s="63"/>
      <c r="O5" s="63"/>
      <c r="P5" s="63"/>
      <c r="Q5" s="63"/>
      <c r="R5" s="63"/>
    </row>
    <row r="6" spans="1:18" x14ac:dyDescent="0.2">
      <c r="A6" s="63"/>
      <c r="B6" s="63"/>
      <c r="C6" s="63"/>
      <c r="D6" s="63"/>
      <c r="E6" s="63"/>
      <c r="F6" s="63"/>
      <c r="G6" s="63"/>
      <c r="H6" s="63"/>
      <c r="I6" s="63"/>
      <c r="J6" s="63"/>
      <c r="K6" s="63"/>
      <c r="L6" s="63"/>
      <c r="M6" s="63"/>
      <c r="N6" s="63"/>
      <c r="O6" s="63"/>
      <c r="P6" s="63"/>
      <c r="Q6" s="63"/>
      <c r="R6" s="63"/>
    </row>
    <row r="7" spans="1:18" x14ac:dyDescent="0.2">
      <c r="A7" s="63"/>
      <c r="B7" s="63"/>
      <c r="C7" s="63"/>
      <c r="D7" s="63"/>
      <c r="E7" s="63"/>
      <c r="F7" s="63"/>
      <c r="G7" s="63"/>
      <c r="H7" s="63"/>
      <c r="I7" s="63"/>
      <c r="J7" s="63"/>
      <c r="K7" s="63"/>
      <c r="L7" s="63"/>
      <c r="M7" s="63"/>
      <c r="N7" s="63"/>
      <c r="O7" s="63"/>
      <c r="P7" s="63"/>
      <c r="Q7" s="63"/>
      <c r="R7" s="63"/>
    </row>
    <row r="8" spans="1:18" x14ac:dyDescent="0.2">
      <c r="A8" s="63"/>
      <c r="B8" s="63"/>
      <c r="C8" s="63"/>
      <c r="D8" s="63"/>
      <c r="E8" s="63"/>
      <c r="F8" s="63"/>
      <c r="G8" s="63"/>
      <c r="H8" s="63"/>
      <c r="I8" s="63"/>
      <c r="J8" s="63"/>
      <c r="K8" s="63"/>
      <c r="L8" s="63"/>
      <c r="M8" s="63"/>
      <c r="N8" s="63"/>
      <c r="O8" s="63"/>
      <c r="P8" s="63"/>
      <c r="Q8" s="63"/>
      <c r="R8" s="63"/>
    </row>
    <row r="9" spans="1:18" x14ac:dyDescent="0.2">
      <c r="A9" s="63"/>
      <c r="B9" s="63"/>
      <c r="C9" s="63"/>
      <c r="D9" s="63"/>
      <c r="E9" s="63"/>
      <c r="F9" s="63"/>
      <c r="G9" s="63"/>
      <c r="H9" s="63"/>
      <c r="I9" s="63"/>
      <c r="J9" s="63"/>
      <c r="K9" s="63"/>
      <c r="L9" s="63"/>
      <c r="M9" s="63"/>
      <c r="N9" s="63"/>
      <c r="O9" s="63"/>
      <c r="P9" s="63"/>
      <c r="Q9" s="63"/>
      <c r="R9" s="63"/>
    </row>
    <row r="10" spans="1:18" x14ac:dyDescent="0.2">
      <c r="A10" s="63"/>
      <c r="B10" s="63"/>
      <c r="C10" s="63"/>
      <c r="D10" s="63"/>
      <c r="E10" s="63"/>
      <c r="F10" s="63"/>
      <c r="G10" s="63"/>
      <c r="H10" s="63"/>
      <c r="I10" s="63"/>
      <c r="J10" s="63"/>
      <c r="K10" s="63"/>
      <c r="L10" s="63"/>
      <c r="M10" s="63"/>
      <c r="N10" s="63"/>
      <c r="O10" s="63"/>
      <c r="P10" s="63"/>
      <c r="Q10" s="63"/>
      <c r="R10" s="63"/>
    </row>
    <row r="11" spans="1:18" x14ac:dyDescent="0.2">
      <c r="A11" s="63"/>
      <c r="B11" s="63"/>
      <c r="C11" s="63"/>
      <c r="D11" s="63"/>
      <c r="E11" s="63"/>
      <c r="F11" s="63"/>
      <c r="G11" s="63"/>
      <c r="H11" s="63"/>
      <c r="I11" s="63"/>
      <c r="J11" s="63"/>
      <c r="K11" s="63"/>
      <c r="L11" s="63"/>
      <c r="M11" s="63"/>
      <c r="N11" s="63"/>
      <c r="O11" s="63"/>
      <c r="P11" s="63"/>
      <c r="Q11" s="63"/>
      <c r="R11" s="63"/>
    </row>
    <row r="12" spans="1:18" x14ac:dyDescent="0.2">
      <c r="A12" s="63"/>
      <c r="B12" s="63"/>
      <c r="C12" s="63"/>
      <c r="D12" s="63"/>
      <c r="E12" s="63"/>
      <c r="F12" s="63"/>
      <c r="G12" s="63"/>
      <c r="H12" s="63"/>
      <c r="I12" s="63"/>
      <c r="J12" s="63"/>
      <c r="K12" s="63"/>
      <c r="L12" s="63"/>
      <c r="M12" s="63"/>
      <c r="N12" s="63"/>
      <c r="O12" s="63"/>
      <c r="P12" s="63"/>
      <c r="Q12" s="63"/>
      <c r="R12" s="63"/>
    </row>
    <row r="13" spans="1:18" x14ac:dyDescent="0.2">
      <c r="A13" s="63"/>
      <c r="B13" s="63"/>
      <c r="C13" s="63"/>
      <c r="D13" s="63"/>
      <c r="E13" s="63"/>
      <c r="F13" s="63"/>
      <c r="G13" s="63"/>
      <c r="H13" s="63"/>
      <c r="I13" s="63"/>
      <c r="J13" s="63"/>
      <c r="K13" s="63"/>
      <c r="L13" s="63"/>
      <c r="M13" s="63"/>
      <c r="N13" s="63"/>
      <c r="O13" s="63"/>
      <c r="P13" s="63"/>
      <c r="Q13" s="63"/>
      <c r="R13" s="63"/>
    </row>
    <row r="14" spans="1:18" x14ac:dyDescent="0.2">
      <c r="A14" s="63"/>
      <c r="B14" s="63"/>
      <c r="C14" s="63"/>
      <c r="D14" s="63"/>
      <c r="E14" s="63"/>
      <c r="F14" s="63"/>
      <c r="G14" s="63"/>
      <c r="H14" s="63"/>
      <c r="I14" s="63"/>
      <c r="J14" s="63"/>
      <c r="K14" s="63"/>
      <c r="L14" s="63"/>
      <c r="M14" s="63"/>
      <c r="N14" s="63"/>
      <c r="O14" s="63"/>
      <c r="P14" s="63"/>
      <c r="Q14" s="63"/>
      <c r="R14" s="63"/>
    </row>
    <row r="15" spans="1:18" x14ac:dyDescent="0.2">
      <c r="A15" s="63"/>
      <c r="B15" s="63"/>
      <c r="C15" s="63"/>
      <c r="D15" s="63"/>
      <c r="E15" s="63"/>
      <c r="F15" s="63"/>
      <c r="G15" s="63"/>
      <c r="H15" s="63"/>
      <c r="I15" s="63"/>
      <c r="J15" s="63"/>
      <c r="K15" s="63"/>
      <c r="L15" s="63"/>
      <c r="M15" s="63"/>
      <c r="N15" s="63"/>
      <c r="O15" s="63"/>
      <c r="P15" s="63"/>
      <c r="Q15" s="63"/>
      <c r="R15" s="63"/>
    </row>
    <row r="16" spans="1:18" x14ac:dyDescent="0.2">
      <c r="A16" s="63"/>
      <c r="B16" s="63"/>
      <c r="C16" s="63"/>
      <c r="D16" s="63"/>
      <c r="E16" s="63"/>
      <c r="F16" s="63"/>
      <c r="G16" s="63"/>
      <c r="H16" s="63"/>
      <c r="I16" s="63"/>
      <c r="J16" s="63"/>
      <c r="K16" s="63"/>
      <c r="L16" s="63"/>
      <c r="M16" s="63"/>
      <c r="N16" s="63"/>
      <c r="O16" s="63"/>
      <c r="P16" s="63"/>
      <c r="Q16" s="63"/>
      <c r="R16" s="63"/>
    </row>
    <row r="17" spans="1:18" x14ac:dyDescent="0.2">
      <c r="A17" s="63"/>
      <c r="B17" s="63"/>
      <c r="C17" s="63"/>
      <c r="D17" s="63"/>
      <c r="E17" s="63"/>
      <c r="F17" s="63"/>
      <c r="G17" s="63"/>
      <c r="H17" s="63"/>
      <c r="I17" s="63"/>
      <c r="J17" s="63"/>
      <c r="K17" s="63"/>
      <c r="L17" s="63"/>
      <c r="M17" s="63"/>
      <c r="N17" s="63"/>
      <c r="O17" s="63"/>
      <c r="P17" s="63"/>
      <c r="Q17" s="63"/>
      <c r="R17" s="63"/>
    </row>
    <row r="18" spans="1:18" x14ac:dyDescent="0.2">
      <c r="A18" s="63"/>
      <c r="B18" s="63"/>
      <c r="C18" s="63"/>
      <c r="D18" s="63"/>
      <c r="E18" s="63"/>
      <c r="F18" s="63"/>
      <c r="G18" s="63"/>
      <c r="H18" s="63"/>
      <c r="I18" s="63"/>
      <c r="J18" s="63"/>
      <c r="K18" s="63"/>
      <c r="L18" s="63"/>
      <c r="M18" s="63"/>
      <c r="N18" s="63"/>
      <c r="O18" s="63"/>
      <c r="P18" s="63"/>
      <c r="Q18" s="63"/>
      <c r="R18" s="63"/>
    </row>
    <row r="19" spans="1:18" x14ac:dyDescent="0.2">
      <c r="A19" s="63"/>
      <c r="B19" s="63"/>
      <c r="C19" s="63"/>
      <c r="D19" s="63"/>
      <c r="E19" s="63"/>
      <c r="F19" s="63"/>
      <c r="G19" s="63"/>
      <c r="H19" s="63"/>
      <c r="I19" s="63"/>
      <c r="J19" s="63"/>
      <c r="K19" s="63"/>
      <c r="L19" s="63"/>
      <c r="M19" s="63"/>
      <c r="N19" s="63"/>
      <c r="O19" s="63"/>
      <c r="P19" s="63"/>
      <c r="Q19" s="63"/>
      <c r="R19" s="63"/>
    </row>
    <row r="20" spans="1:18" x14ac:dyDescent="0.2">
      <c r="A20" s="63"/>
      <c r="B20" s="63"/>
      <c r="C20" s="63"/>
      <c r="D20" s="63"/>
      <c r="E20" s="63"/>
      <c r="F20" s="63"/>
      <c r="G20" s="63"/>
      <c r="H20" s="63"/>
      <c r="I20" s="63"/>
      <c r="J20" s="63"/>
      <c r="K20" s="63"/>
      <c r="L20" s="63"/>
      <c r="M20" s="63"/>
      <c r="N20" s="63"/>
      <c r="O20" s="63"/>
      <c r="P20" s="63"/>
      <c r="Q20" s="63"/>
      <c r="R20" s="63"/>
    </row>
    <row r="21" spans="1:18" x14ac:dyDescent="0.2">
      <c r="A21" s="63"/>
      <c r="B21" s="63"/>
      <c r="C21" s="63"/>
      <c r="D21" s="63"/>
      <c r="E21" s="63"/>
      <c r="F21" s="63"/>
      <c r="G21" s="63"/>
      <c r="H21" s="63"/>
      <c r="I21" s="63"/>
      <c r="J21" s="63"/>
      <c r="K21" s="63"/>
      <c r="L21" s="63"/>
      <c r="M21" s="63"/>
      <c r="N21" s="63"/>
      <c r="O21" s="63"/>
      <c r="P21" s="63"/>
      <c r="Q21" s="63"/>
      <c r="R21" s="63"/>
    </row>
    <row r="22" spans="1:18" x14ac:dyDescent="0.2">
      <c r="A22" s="63"/>
      <c r="B22" s="63"/>
      <c r="C22" s="63"/>
      <c r="D22" s="63"/>
      <c r="E22" s="63"/>
      <c r="F22" s="63"/>
      <c r="G22" s="63"/>
      <c r="H22" s="63"/>
      <c r="I22" s="63"/>
      <c r="J22" s="63"/>
      <c r="K22" s="63"/>
      <c r="L22" s="63"/>
      <c r="M22" s="63"/>
      <c r="N22" s="63"/>
      <c r="O22" s="63"/>
      <c r="P22" s="63"/>
      <c r="Q22" s="63"/>
      <c r="R22" s="63"/>
    </row>
    <row r="23" spans="1:18" x14ac:dyDescent="0.2">
      <c r="A23" s="63"/>
      <c r="B23" s="63"/>
      <c r="C23" s="63"/>
      <c r="D23" s="63"/>
      <c r="E23" s="63"/>
      <c r="F23" s="63"/>
      <c r="G23" s="63"/>
      <c r="H23" s="63"/>
      <c r="I23" s="63"/>
      <c r="J23" s="63"/>
      <c r="K23" s="63"/>
      <c r="L23" s="63"/>
      <c r="M23" s="63"/>
      <c r="N23" s="63"/>
      <c r="O23" s="63"/>
      <c r="P23" s="63"/>
      <c r="Q23" s="63"/>
      <c r="R23" s="63"/>
    </row>
    <row r="24" spans="1:18" x14ac:dyDescent="0.2">
      <c r="A24" s="63"/>
      <c r="B24" s="63"/>
      <c r="C24" s="63"/>
      <c r="D24" s="63"/>
      <c r="E24" s="63"/>
      <c r="F24" s="63"/>
      <c r="G24" s="63"/>
      <c r="H24" s="63"/>
      <c r="I24" s="63"/>
      <c r="J24" s="63"/>
      <c r="K24" s="63"/>
      <c r="L24" s="63"/>
      <c r="M24" s="63"/>
      <c r="N24" s="63"/>
      <c r="O24" s="63"/>
      <c r="P24" s="63"/>
      <c r="Q24" s="63"/>
      <c r="R24" s="63"/>
    </row>
    <row r="25" spans="1:18" x14ac:dyDescent="0.2">
      <c r="A25" s="63"/>
      <c r="B25" s="63"/>
      <c r="C25" s="63"/>
      <c r="D25" s="63"/>
      <c r="E25" s="63"/>
      <c r="F25" s="63"/>
      <c r="G25" s="63"/>
      <c r="H25" s="63"/>
      <c r="I25" s="63"/>
      <c r="J25" s="63"/>
      <c r="K25" s="63"/>
      <c r="L25" s="63"/>
      <c r="M25" s="63"/>
      <c r="N25" s="63"/>
      <c r="O25" s="63"/>
      <c r="P25" s="63"/>
      <c r="Q25" s="63"/>
      <c r="R25" s="63"/>
    </row>
    <row r="26" spans="1:18" x14ac:dyDescent="0.2">
      <c r="A26" s="63"/>
      <c r="B26" s="63"/>
      <c r="C26" s="63"/>
      <c r="D26" s="63"/>
      <c r="E26" s="63"/>
      <c r="F26" s="63"/>
      <c r="G26" s="63"/>
      <c r="H26" s="63"/>
      <c r="I26" s="63"/>
      <c r="J26" s="63"/>
      <c r="K26" s="63"/>
      <c r="L26" s="63"/>
      <c r="M26" s="63"/>
      <c r="N26" s="63"/>
      <c r="O26" s="63"/>
      <c r="P26" s="63"/>
      <c r="Q26" s="63"/>
      <c r="R26" s="63"/>
    </row>
    <row r="27" spans="1:18" x14ac:dyDescent="0.2">
      <c r="A27" s="63"/>
      <c r="B27" s="63"/>
      <c r="C27" s="63"/>
      <c r="D27" s="63"/>
      <c r="E27" s="63"/>
      <c r="F27" s="63"/>
      <c r="G27" s="63"/>
      <c r="H27" s="63"/>
      <c r="I27" s="63"/>
      <c r="J27" s="63"/>
      <c r="K27" s="63"/>
      <c r="L27" s="63"/>
      <c r="M27" s="63"/>
      <c r="N27" s="63"/>
      <c r="O27" s="63"/>
      <c r="P27" s="63"/>
      <c r="Q27" s="63"/>
      <c r="R27" s="63"/>
    </row>
    <row r="28" spans="1:18" x14ac:dyDescent="0.2">
      <c r="A28" s="63"/>
      <c r="B28" s="63"/>
      <c r="C28" s="63"/>
      <c r="D28" s="63"/>
      <c r="E28" s="63"/>
      <c r="F28" s="63"/>
      <c r="G28" s="63"/>
      <c r="H28" s="63"/>
      <c r="I28" s="63"/>
      <c r="J28" s="63"/>
      <c r="K28" s="63"/>
      <c r="L28" s="63"/>
      <c r="M28" s="63"/>
      <c r="N28" s="63"/>
      <c r="O28" s="63"/>
      <c r="P28" s="63"/>
      <c r="Q28" s="63"/>
      <c r="R28" s="63"/>
    </row>
    <row r="29" spans="1:18" x14ac:dyDescent="0.2">
      <c r="A29" s="63"/>
      <c r="B29" s="63"/>
      <c r="C29" s="63"/>
      <c r="D29" s="63"/>
      <c r="E29" s="63"/>
      <c r="F29" s="63"/>
      <c r="G29" s="63"/>
      <c r="H29" s="63"/>
      <c r="I29" s="63"/>
      <c r="J29" s="63"/>
      <c r="K29" s="63"/>
      <c r="L29" s="63"/>
      <c r="M29" s="63"/>
      <c r="N29" s="63"/>
      <c r="O29" s="63"/>
      <c r="P29" s="63"/>
      <c r="Q29" s="63"/>
      <c r="R29" s="63"/>
    </row>
    <row r="30" spans="1:18" x14ac:dyDescent="0.2">
      <c r="A30" s="63"/>
      <c r="B30" s="63"/>
      <c r="C30" s="63"/>
      <c r="D30" s="63"/>
      <c r="E30" s="63"/>
      <c r="F30" s="63"/>
      <c r="G30" s="63"/>
      <c r="H30" s="63"/>
      <c r="I30" s="63"/>
      <c r="J30" s="63"/>
      <c r="K30" s="63"/>
      <c r="L30" s="63"/>
      <c r="M30" s="63"/>
      <c r="N30" s="63"/>
      <c r="O30" s="63"/>
      <c r="P30" s="63"/>
      <c r="Q30" s="63"/>
      <c r="R30" s="63"/>
    </row>
    <row r="31" spans="1:18" x14ac:dyDescent="0.2">
      <c r="A31" s="63"/>
      <c r="B31" s="63"/>
      <c r="C31" s="63"/>
      <c r="D31" s="63"/>
      <c r="E31" s="63"/>
      <c r="F31" s="63"/>
      <c r="G31" s="63"/>
      <c r="H31" s="63"/>
      <c r="I31" s="63"/>
      <c r="J31" s="63"/>
      <c r="K31" s="63"/>
      <c r="L31" s="63"/>
      <c r="M31" s="63"/>
      <c r="N31" s="63"/>
      <c r="O31" s="63"/>
      <c r="P31" s="63"/>
      <c r="Q31" s="63"/>
      <c r="R31" s="63"/>
    </row>
    <row r="32" spans="1:18" x14ac:dyDescent="0.2">
      <c r="A32" s="63"/>
      <c r="B32" s="63"/>
      <c r="C32" s="63"/>
      <c r="D32" s="63"/>
      <c r="E32" s="63"/>
      <c r="F32" s="63"/>
      <c r="G32" s="63"/>
      <c r="H32" s="63"/>
      <c r="I32" s="63"/>
      <c r="J32" s="63"/>
      <c r="K32" s="63"/>
      <c r="L32" s="63"/>
      <c r="M32" s="63"/>
      <c r="N32" s="63"/>
      <c r="O32" s="63"/>
      <c r="P32" s="63"/>
      <c r="Q32" s="63"/>
      <c r="R32" s="63"/>
    </row>
  </sheetData>
  <pageMargins left="0.511811024" right="0.511811024" top="0.78740157499999996" bottom="0.78740157499999996" header="0.31496062000000002" footer="0.31496062000000002"/>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Planilhas</vt:lpstr>
      </vt:variant>
      <vt:variant>
        <vt:i4>5</vt:i4>
      </vt:variant>
    </vt:vector>
  </HeadingPairs>
  <TitlesOfParts>
    <vt:vector size="5" baseType="lpstr">
      <vt:lpstr>Agrupamento_Impactos_Marinho</vt:lpstr>
      <vt:lpstr>MATRIZ  - cálculo</vt:lpstr>
      <vt:lpstr>MATRIZ  - resultado</vt:lpstr>
      <vt:lpstr>Análise</vt:lpstr>
      <vt:lpstr>Gráficos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Anna Ribeiro</dc:creator>
  <cp:lastModifiedBy>Anna Ribeiro</cp:lastModifiedBy>
  <dcterms:created xsi:type="dcterms:W3CDTF">2020-11-25T18:56:11Z</dcterms:created>
  <dcterms:modified xsi:type="dcterms:W3CDTF">2020-12-17T13:00:21Z</dcterms:modified>
</cp:coreProperties>
</file>