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a/Dropbox (Rede Rio Doce Mar)/00-NAIR/01-ASSESSORIA_POLITICO_INSTITUCIONAL/19_Matriz Impacto/Finais/"/>
    </mc:Choice>
  </mc:AlternateContent>
  <xr:revisionPtr revIDLastSave="0" documentId="13_ncr:1_{0D7524C6-D30B-ED43-997B-62D23CDB8ABC}" xr6:coauthVersionLast="46" xr6:coauthVersionMax="46" xr10:uidLastSave="{00000000-0000-0000-0000-000000000000}"/>
  <bookViews>
    <workbookView xWindow="28800" yWindow="-1980" windowWidth="25600" windowHeight="19980" activeTab="2" xr2:uid="{B4498D2C-05EA-064A-BB24-F03A0900C862}"/>
  </bookViews>
  <sheets>
    <sheet name="Agrupamento Impactos Dulcicola" sheetId="6" r:id="rId1"/>
    <sheet name="MATRIZ  - cálculo" sheetId="1" r:id="rId2"/>
    <sheet name="MATRIZ  - resultado" sheetId="4" r:id="rId3"/>
    <sheet name="Análise" sheetId="7" r:id="rId4"/>
    <sheet name="Gráficos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7" l="1"/>
  <c r="N25" i="7"/>
  <c r="N24" i="7"/>
  <c r="N22" i="7"/>
  <c r="N21" i="7"/>
  <c r="N20" i="7"/>
  <c r="N18" i="7"/>
  <c r="N17" i="7"/>
  <c r="N16" i="7"/>
  <c r="N14" i="7"/>
  <c r="N13" i="7"/>
  <c r="N12" i="7"/>
  <c r="N10" i="7"/>
  <c r="N9" i="7"/>
  <c r="N8" i="7"/>
  <c r="N6" i="7"/>
  <c r="N5" i="7"/>
  <c r="N4" i="7"/>
  <c r="M26" i="7"/>
  <c r="M25" i="7"/>
  <c r="M24" i="7"/>
  <c r="M22" i="7"/>
  <c r="M21" i="7"/>
  <c r="M20" i="7"/>
  <c r="M17" i="7"/>
  <c r="M16" i="7"/>
  <c r="M18" i="7"/>
  <c r="M14" i="7"/>
  <c r="M13" i="7"/>
  <c r="M12" i="7"/>
  <c r="M10" i="7"/>
  <c r="M9" i="7"/>
  <c r="M8" i="7"/>
  <c r="M6" i="7"/>
  <c r="M5" i="7"/>
  <c r="M4" i="7"/>
  <c r="L26" i="7"/>
  <c r="L25" i="7"/>
  <c r="L24" i="7"/>
  <c r="L22" i="7"/>
  <c r="L20" i="7"/>
  <c r="L21" i="7"/>
  <c r="L18" i="7"/>
  <c r="L17" i="7"/>
  <c r="L16" i="7"/>
  <c r="L14" i="7"/>
  <c r="L13" i="7"/>
  <c r="L12" i="7"/>
  <c r="L10" i="7"/>
  <c r="L9" i="7"/>
  <c r="L8" i="7"/>
  <c r="L6" i="7"/>
  <c r="L5" i="7"/>
  <c r="L4" i="7"/>
  <c r="K26" i="7"/>
  <c r="K25" i="7"/>
  <c r="K24" i="7"/>
  <c r="K22" i="7"/>
  <c r="K21" i="7"/>
  <c r="K20" i="7"/>
  <c r="K18" i="7"/>
  <c r="K17" i="7"/>
  <c r="K16" i="7"/>
  <c r="K14" i="7"/>
  <c r="K13" i="7"/>
  <c r="K12" i="7"/>
  <c r="K10" i="7"/>
  <c r="K9" i="7"/>
  <c r="K8" i="7"/>
  <c r="K6" i="7"/>
  <c r="K5" i="7"/>
  <c r="K4" i="7"/>
  <c r="J26" i="7"/>
  <c r="J25" i="7"/>
  <c r="J24" i="7"/>
  <c r="J22" i="7"/>
  <c r="J21" i="7"/>
  <c r="J20" i="7"/>
  <c r="J18" i="7"/>
  <c r="J17" i="7"/>
  <c r="J16" i="7"/>
  <c r="J14" i="7"/>
  <c r="J13" i="7"/>
  <c r="J12" i="7"/>
  <c r="J10" i="7"/>
  <c r="J9" i="7"/>
  <c r="J8" i="7"/>
  <c r="J6" i="7"/>
  <c r="J5" i="7"/>
  <c r="J4" i="7"/>
  <c r="I26" i="7"/>
  <c r="I25" i="7"/>
  <c r="I24" i="7"/>
  <c r="I22" i="7"/>
  <c r="I21" i="7"/>
  <c r="I20" i="7"/>
  <c r="I18" i="7"/>
  <c r="I17" i="7"/>
  <c r="I16" i="7"/>
  <c r="I14" i="7"/>
  <c r="I13" i="7"/>
  <c r="I12" i="7"/>
  <c r="I10" i="7"/>
  <c r="I9" i="7"/>
  <c r="I8" i="7"/>
  <c r="I6" i="7"/>
  <c r="I5" i="7"/>
  <c r="I4" i="7"/>
  <c r="H26" i="7"/>
  <c r="H25" i="7"/>
  <c r="H24" i="7"/>
  <c r="H22" i="7"/>
  <c r="H21" i="7"/>
  <c r="H20" i="7"/>
  <c r="H18" i="7"/>
  <c r="H16" i="7"/>
  <c r="H17" i="7"/>
  <c r="H14" i="7"/>
  <c r="H13" i="7"/>
  <c r="H12" i="7"/>
  <c r="H10" i="7"/>
  <c r="H9" i="7"/>
  <c r="H8" i="7"/>
  <c r="H6" i="7"/>
  <c r="H5" i="7"/>
  <c r="H4" i="7"/>
  <c r="G26" i="7"/>
  <c r="G25" i="7"/>
  <c r="G24" i="7"/>
  <c r="G22" i="7"/>
  <c r="G21" i="7"/>
  <c r="G20" i="7"/>
  <c r="G17" i="7"/>
  <c r="G16" i="7"/>
  <c r="G18" i="7"/>
  <c r="G14" i="7"/>
  <c r="G13" i="7"/>
  <c r="G12" i="7"/>
  <c r="G10" i="7"/>
  <c r="G9" i="7"/>
  <c r="G8" i="7"/>
  <c r="G6" i="7"/>
  <c r="G5" i="7"/>
  <c r="G4" i="7"/>
  <c r="F26" i="7"/>
  <c r="F25" i="7"/>
  <c r="F24" i="7"/>
  <c r="F22" i="7"/>
  <c r="F21" i="7"/>
  <c r="F20" i="7"/>
  <c r="F18" i="7"/>
  <c r="F17" i="7"/>
  <c r="F16" i="7"/>
  <c r="F14" i="7"/>
  <c r="F13" i="7"/>
  <c r="F12" i="7"/>
  <c r="F10" i="7"/>
  <c r="F9" i="7"/>
  <c r="F8" i="7"/>
  <c r="F6" i="7"/>
  <c r="F5" i="7"/>
  <c r="F4" i="7"/>
  <c r="E26" i="7"/>
  <c r="E25" i="7"/>
  <c r="E24" i="7"/>
  <c r="E22" i="7"/>
  <c r="E21" i="7"/>
  <c r="E20" i="7"/>
  <c r="E18" i="7"/>
  <c r="E17" i="7"/>
  <c r="E16" i="7"/>
  <c r="E14" i="7"/>
  <c r="E13" i="7"/>
  <c r="E12" i="7"/>
  <c r="E10" i="7"/>
  <c r="E9" i="7"/>
  <c r="E8" i="7"/>
  <c r="E6" i="7"/>
  <c r="E5" i="7"/>
  <c r="E4" i="7"/>
  <c r="D24" i="7"/>
  <c r="D22" i="7"/>
  <c r="D21" i="7"/>
  <c r="D20" i="7"/>
  <c r="D18" i="7"/>
  <c r="D17" i="7"/>
  <c r="D16" i="7"/>
  <c r="D14" i="7"/>
  <c r="D13" i="7"/>
  <c r="D12" i="7"/>
  <c r="D10" i="7"/>
  <c r="D9" i="7"/>
  <c r="D8" i="7"/>
  <c r="D6" i="7"/>
  <c r="D5" i="7"/>
  <c r="D4" i="7"/>
  <c r="D26" i="7"/>
  <c r="D25" i="7"/>
  <c r="C26" i="7"/>
  <c r="C25" i="7"/>
  <c r="O25" i="7" s="1"/>
  <c r="C22" i="7"/>
  <c r="C21" i="7"/>
  <c r="C18" i="7"/>
  <c r="C17" i="7"/>
  <c r="C6" i="7"/>
  <c r="C5" i="7"/>
  <c r="C4" i="7"/>
  <c r="C24" i="7"/>
  <c r="O24" i="7" s="1"/>
  <c r="C20" i="7"/>
  <c r="C16" i="7"/>
  <c r="C14" i="7"/>
  <c r="C13" i="7"/>
  <c r="O13" i="7" s="1"/>
  <c r="C12" i="7"/>
  <c r="C10" i="7"/>
  <c r="C9" i="7"/>
  <c r="C8" i="7"/>
  <c r="O8" i="7" s="1"/>
  <c r="O17" i="7" l="1"/>
  <c r="O18" i="7"/>
  <c r="O26" i="7"/>
  <c r="O9" i="7"/>
  <c r="O14" i="7"/>
  <c r="O4" i="7"/>
  <c r="O10" i="7"/>
  <c r="O16" i="7"/>
  <c r="O5" i="7"/>
  <c r="O21" i="7"/>
  <c r="O12" i="7"/>
  <c r="O20" i="7"/>
  <c r="O6" i="7"/>
  <c r="O22" i="7"/>
  <c r="E3" i="4"/>
  <c r="F3" i="4"/>
  <c r="G3" i="4"/>
  <c r="H3" i="4"/>
  <c r="I3" i="4"/>
  <c r="J3" i="4"/>
  <c r="K3" i="4"/>
  <c r="L3" i="4"/>
  <c r="M3" i="4"/>
  <c r="E4" i="4"/>
  <c r="F4" i="4"/>
  <c r="G4" i="1"/>
  <c r="G4" i="4" s="1"/>
  <c r="H4" i="1"/>
  <c r="H4" i="4" s="1"/>
  <c r="I4" i="4"/>
  <c r="J4" i="4"/>
  <c r="K4" i="1"/>
  <c r="K4" i="4" s="1"/>
  <c r="L4" i="4"/>
  <c r="M4" i="1"/>
  <c r="M4" i="4" s="1"/>
  <c r="E11" i="1"/>
  <c r="E5" i="4" s="1"/>
  <c r="F5" i="4"/>
  <c r="G5" i="4"/>
  <c r="H5" i="4"/>
  <c r="I5" i="4"/>
  <c r="J5" i="4"/>
  <c r="K5" i="4"/>
  <c r="L5" i="4"/>
  <c r="M5" i="4"/>
  <c r="E18" i="1"/>
  <c r="E6" i="4" s="1"/>
  <c r="F6" i="4"/>
  <c r="G18" i="1"/>
  <c r="G6" i="4" s="1"/>
  <c r="H18" i="1"/>
  <c r="H6" i="4" s="1"/>
  <c r="I6" i="4"/>
  <c r="J6" i="4"/>
  <c r="K18" i="1"/>
  <c r="K6" i="4" s="1"/>
  <c r="L6" i="4"/>
  <c r="M18" i="1"/>
  <c r="M6" i="4" s="1"/>
  <c r="E25" i="1"/>
  <c r="E7" i="4" s="1"/>
  <c r="F7" i="4"/>
  <c r="G7" i="4"/>
  <c r="H7" i="4"/>
  <c r="I7" i="4"/>
  <c r="J7" i="4"/>
  <c r="K7" i="4"/>
  <c r="L7" i="4"/>
  <c r="M7" i="4"/>
  <c r="E8" i="4"/>
  <c r="F8" i="4"/>
  <c r="G8" i="4"/>
  <c r="H8" i="4"/>
  <c r="I8" i="4"/>
  <c r="J8" i="4"/>
  <c r="K8" i="4"/>
  <c r="L8" i="4"/>
  <c r="M8" i="4"/>
  <c r="E9" i="4"/>
  <c r="F9" i="4"/>
  <c r="G39" i="1"/>
  <c r="G9" i="4" s="1"/>
  <c r="H39" i="1"/>
  <c r="H9" i="4" s="1"/>
  <c r="I39" i="1"/>
  <c r="I9" i="4" s="1"/>
  <c r="J39" i="1"/>
  <c r="J9" i="4" s="1"/>
  <c r="K39" i="1"/>
  <c r="K9" i="4" s="1"/>
  <c r="L39" i="1"/>
  <c r="L9" i="4" s="1"/>
  <c r="M9" i="4"/>
  <c r="E10" i="4"/>
  <c r="F46" i="1"/>
  <c r="F10" i="4" s="1"/>
  <c r="G46" i="1"/>
  <c r="G10" i="4" s="1"/>
  <c r="H46" i="1"/>
  <c r="H10" i="4" s="1"/>
  <c r="I46" i="1"/>
  <c r="I10" i="4" s="1"/>
  <c r="J46" i="1"/>
  <c r="J10" i="4" s="1"/>
  <c r="K46" i="1"/>
  <c r="K10" i="4" s="1"/>
  <c r="L46" i="1"/>
  <c r="L10" i="4" s="1"/>
  <c r="M10" i="4"/>
  <c r="E11" i="4"/>
  <c r="F11" i="4"/>
  <c r="G11" i="4"/>
  <c r="H11" i="4"/>
  <c r="I53" i="1"/>
  <c r="I11" i="4" s="1"/>
  <c r="J11" i="4"/>
  <c r="K11" i="4"/>
  <c r="L11" i="4"/>
  <c r="M11" i="4"/>
  <c r="E12" i="4"/>
  <c r="F12" i="4"/>
  <c r="G12" i="4"/>
  <c r="H12" i="4"/>
  <c r="I12" i="4"/>
  <c r="J60" i="1"/>
  <c r="J12" i="4" s="1"/>
  <c r="K60" i="1"/>
  <c r="K12" i="4" s="1"/>
  <c r="L12" i="4"/>
  <c r="M12" i="4"/>
  <c r="E13" i="4"/>
  <c r="F67" i="1"/>
  <c r="F13" i="4" s="1"/>
  <c r="G67" i="1"/>
  <c r="G13" i="4" s="1"/>
  <c r="H67" i="1"/>
  <c r="H13" i="4" s="1"/>
  <c r="I67" i="1"/>
  <c r="I13" i="4" s="1"/>
  <c r="J67" i="1"/>
  <c r="J13" i="4" s="1"/>
  <c r="K67" i="1"/>
  <c r="K13" i="4" s="1"/>
  <c r="L67" i="1"/>
  <c r="L13" i="4" s="1"/>
  <c r="M13" i="4"/>
  <c r="E14" i="4"/>
  <c r="F74" i="1"/>
  <c r="F14" i="4" s="1"/>
  <c r="G74" i="1"/>
  <c r="G14" i="4" s="1"/>
  <c r="H74" i="1"/>
  <c r="H14" i="4" s="1"/>
  <c r="I74" i="1"/>
  <c r="I14" i="4" s="1"/>
  <c r="J74" i="1"/>
  <c r="J14" i="4" s="1"/>
  <c r="K74" i="1"/>
  <c r="K14" i="4" s="1"/>
  <c r="L74" i="1"/>
  <c r="L14" i="4" s="1"/>
  <c r="M14" i="4"/>
  <c r="E15" i="4"/>
  <c r="F15" i="4"/>
  <c r="G15" i="4"/>
  <c r="H15" i="4"/>
  <c r="I15" i="4"/>
  <c r="J15" i="4"/>
  <c r="K81" i="1"/>
  <c r="K15" i="4" s="1"/>
  <c r="L15" i="4"/>
  <c r="M15" i="4"/>
  <c r="D1" i="7" l="1"/>
  <c r="D3" i="4"/>
  <c r="A4" i="4"/>
  <c r="A6" i="4"/>
  <c r="A8" i="4"/>
  <c r="A9" i="4"/>
  <c r="A15" i="4"/>
  <c r="B4" i="4"/>
  <c r="C4" i="4"/>
  <c r="B5" i="4"/>
  <c r="C5" i="4"/>
  <c r="B6" i="4"/>
  <c r="C6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B15" i="4"/>
  <c r="C15" i="4"/>
  <c r="D15" i="4"/>
  <c r="D14" i="4"/>
  <c r="D13" i="4"/>
  <c r="D12" i="4"/>
  <c r="D11" i="4"/>
  <c r="D10" i="4"/>
  <c r="D9" i="4"/>
  <c r="D32" i="1"/>
  <c r="D8" i="4" s="1"/>
  <c r="D25" i="1"/>
  <c r="D7" i="4" s="1"/>
  <c r="D18" i="1"/>
  <c r="D6" i="4" s="1"/>
  <c r="D11" i="1"/>
  <c r="D5" i="4" s="1"/>
  <c r="D4" i="4"/>
</calcChain>
</file>

<file path=xl/sharedStrings.xml><?xml version="1.0" encoding="utf-8"?>
<sst xmlns="http://schemas.openxmlformats.org/spreadsheetml/2006/main" count="455" uniqueCount="176">
  <si>
    <t>Abiótico</t>
  </si>
  <si>
    <t>Água</t>
  </si>
  <si>
    <t>Sedimento</t>
  </si>
  <si>
    <t>Biótico</t>
  </si>
  <si>
    <t>Ecotoxicologia</t>
  </si>
  <si>
    <t>Critérios</t>
  </si>
  <si>
    <t>Caráter (Ca)</t>
  </si>
  <si>
    <t>Duração (D)</t>
  </si>
  <si>
    <t xml:space="preserve">Reversibilidade (R) </t>
  </si>
  <si>
    <t>Total</t>
  </si>
  <si>
    <t>Negativo</t>
  </si>
  <si>
    <t>Nulo</t>
  </si>
  <si>
    <t>Positivo</t>
  </si>
  <si>
    <t>Média</t>
  </si>
  <si>
    <t>Baixa</t>
  </si>
  <si>
    <t>Regional</t>
  </si>
  <si>
    <t>Local</t>
  </si>
  <si>
    <t>Pontual</t>
  </si>
  <si>
    <t>Permanente</t>
  </si>
  <si>
    <t>Curta</t>
  </si>
  <si>
    <t>Irreversível</t>
  </si>
  <si>
    <t>Parcialmente Reversível</t>
  </si>
  <si>
    <t>Reversível</t>
  </si>
  <si>
    <t>Abrangência (Ab)</t>
  </si>
  <si>
    <t>Grande</t>
  </si>
  <si>
    <t>CATEGORIA</t>
  </si>
  <si>
    <t>IMPACTOS</t>
  </si>
  <si>
    <t>Fitoplâncton</t>
  </si>
  <si>
    <t>Zooplancton</t>
  </si>
  <si>
    <t>Perifiton</t>
  </si>
  <si>
    <t>Macrófitas</t>
  </si>
  <si>
    <t>Peixes</t>
  </si>
  <si>
    <t>Perifíton - Redução da abundância de espécies sensíveis a Fe</t>
  </si>
  <si>
    <t>Ictiofauna - Aumento do número e biomassa de espécies introduzidas</t>
  </si>
  <si>
    <t>Ictiofauna - Baixo recrutamento de espécies nativas e alto recrutamento de espécies introduzidas</t>
  </si>
  <si>
    <t>Ictiofauna - Abundância de espécies introduzidas em ambientes mais alterados</t>
  </si>
  <si>
    <t>Ictiofauna - Predominância de guildas de insetívoros, carnívoros e onívoros em substituição de iliófagos e detritívoros</t>
  </si>
  <si>
    <t>Ictiofauna - Ausência da Piabanha Brycon dulcis, espécie onívora indicadora de habitat não alterado (Cat. IUCN Endangered)</t>
  </si>
  <si>
    <t>Ictiofauna -Diminuição da diversidade filogenética e funcional das comunidades de peixes (somente as espécies nativas)</t>
  </si>
  <si>
    <t>Fatores de impacto listados</t>
  </si>
  <si>
    <t>Referência</t>
  </si>
  <si>
    <t>Agrupamento/adaptação</t>
  </si>
  <si>
    <t>Bioacumulação - Aumento na bioacumulação de metais em camarões e peixes coletados no setor Lagoas ao longo das campanhas de monitoramento.</t>
  </si>
  <si>
    <t>C, D</t>
  </si>
  <si>
    <t>Limnologia - Aumento da concentração do Material Particulado em Suspensão (MPS) e dos valores de turbidez da água no ambiente fluvial e lacustre</t>
  </si>
  <si>
    <t>Bioacumulação - Aumento de Fe no plâncton dos setores Rio e Afluente na campanha 4 (jan/fev 2020) em comparação às demais campanhas.</t>
  </si>
  <si>
    <t>A, B, C, F</t>
  </si>
  <si>
    <t>A</t>
  </si>
  <si>
    <t>Bioacumulação - Altos teores de Fe e outros elementos, como As, Cd, Cr, Cu, Mn e Pb no plâncton de todos os setores dulcícolas em comparação a dados pretéritos coletados na foz do Rio Doce antes da chegada da lama (nov/2015).</t>
  </si>
  <si>
    <t>B, C</t>
  </si>
  <si>
    <t>A, E</t>
  </si>
  <si>
    <t>Bioacumulação - Aumento nos teores de Fe, Mn, Pb, Zn e Cu nos tecidos de camarões e peixes das lagoas durante o Período de Transição em comparação ao Ano 1.</t>
  </si>
  <si>
    <t>A, B, D</t>
  </si>
  <si>
    <t>E</t>
  </si>
  <si>
    <t>Bioacumulação - Altos teores de Cd, Cr, Cu e Mn nos camarões dulcícolas em comparação a dados pretéritos coletados na foz do Rio Doce antes da chegada da lama (nov/2015).</t>
  </si>
  <si>
    <t>Limnologia - Elevação das concentrações de Fósforo total da água no ambiente lacustre e fluvial</t>
  </si>
  <si>
    <r>
      <t xml:space="preserve">Bioacumulação - Altos teores de Fe, Cd, Cr, Cu, Mn e Pb em </t>
    </r>
    <r>
      <rPr>
        <sz val="10"/>
        <color theme="1"/>
        <rFont val="Arial"/>
        <family val="2"/>
      </rPr>
      <t>peixes dulcícolas coletados em diferentes pontos da calha do Rio Doce  em comparação a dados pretéritos antes da chegada da lama (nov/2015).</t>
    </r>
  </si>
  <si>
    <t>Limnologia - Aumento das concentrações de Nitrogênio total e inorgânico dissolvido da água no ambiente lacustre e fluvial</t>
  </si>
  <si>
    <t>IBR biomarcador - Aumento no Índice de resposta biológica (IBR biomarcador) em camarões durante o Período de Transição em comparação ao Ano 1, com destaque para os setores Rio e Lagoas.</t>
  </si>
  <si>
    <t>Limnologia - Variações das concentrações de silício inorgânico dissolvido na água do ambiente fluvial</t>
  </si>
  <si>
    <t>Ictiofauna - Ausência da Crumatá Prochilodus vimboides, nativos detritívoro e iliófago de piracema no Baixo Rio Doce (Cat. IUCN Vulnerable)</t>
  </si>
  <si>
    <t>IBR biomarcador - Aumento de danos no DNA (sítios AP) e de proteínas carboniladas (PCO) durante o Período de Transição em comparação ao Ano 1 em camarões e em peixes.</t>
  </si>
  <si>
    <t>Limnologia - Contaminação da água do Rio Doce por metais (Fe, Al e Mn)</t>
  </si>
  <si>
    <t>A, B, C, D F, G</t>
  </si>
  <si>
    <t>IBR biomarcador - Aumento nos níveis de danos lipídicos (LPO) e metalotioneínas (MT) em camarões na campanha 3 (set/out 2019) em relação às demais campanhas.</t>
  </si>
  <si>
    <t>Limnologia - Contaminação da água do Rio Doce por metais (Ba e Pb)</t>
  </si>
  <si>
    <t>C, D, F, G</t>
  </si>
  <si>
    <t>B</t>
  </si>
  <si>
    <t>Índice de toxicidade - Maiores valores de toxicidade associados ao estuário do Rio Doce (RDO-16) em comparação aos demais pontos em todas as campanhas realizadas.</t>
  </si>
  <si>
    <t>C, D, F</t>
  </si>
  <si>
    <t>Limnologia - Contaminação de água de lagos e lagoas por metais (Fe, Al, Mn e Ba)</t>
  </si>
  <si>
    <t>B, C, D, F, G</t>
  </si>
  <si>
    <t>Ictiofauna - Diminuição da diversidade filogenética e funcional das comunidades de peixes</t>
  </si>
  <si>
    <t>Índice de toxicidade - Maior toxicidade associada ao sedimento do que na água em todas as campanhas realizadas.</t>
  </si>
  <si>
    <t>Limnologia - Contaminação do sedimento do Rio Doce por metais (Fe, Al e Mn)</t>
  </si>
  <si>
    <t>A, B, C, D</t>
  </si>
  <si>
    <t>Índice de toxicidade - Maior valor de toxicidade observado durante o monitoramento foi em amostras de sedimento do ponto RDO-16 coletado na campanha 3 (set/out 2019).</t>
  </si>
  <si>
    <t>Indicadores microbianos - Presença de táxons sugeridos como bioindicadores de metais e do rejeito da barragem de Fundão em todas as campanhas avaliadas, tanto na água, quanto no sedimento.</t>
  </si>
  <si>
    <t>B, C, D, E</t>
  </si>
  <si>
    <r>
      <t xml:space="preserve">Indicadores microbianos - Aumento dos táxons </t>
    </r>
    <r>
      <rPr>
        <i/>
        <sz val="10"/>
        <color theme="1"/>
        <rFont val="Arial"/>
        <family val="2"/>
      </rPr>
      <t>Acinetobacter</t>
    </r>
    <r>
      <rPr>
        <sz val="10"/>
        <color theme="1"/>
        <rFont val="Arial"/>
        <family val="2"/>
      </rPr>
      <t xml:space="preserve"> e </t>
    </r>
    <r>
      <rPr>
        <i/>
        <sz val="10"/>
        <color theme="1"/>
        <rFont val="Arial"/>
        <family val="2"/>
      </rPr>
      <t>Exiguobacterium</t>
    </r>
    <r>
      <rPr>
        <sz val="10"/>
        <color theme="1"/>
        <rFont val="Arial"/>
        <family val="2"/>
      </rPr>
      <t>, conhecidos bioindicadores de metais na campanha 4 (jan/fev 2020) em comparação às demais campanhas.</t>
    </r>
  </si>
  <si>
    <t>Indicadores microbianos - Grande abundância dos táxons sugeridos como bioindicadores da presença de metais e do rejeito da barragem de Fundão, como Anaerolineacea e Pirellulaceae, no sedimento, com maior abundância destacada para o ponto do Rio Doce em Linhares (RDO-15).</t>
  </si>
  <si>
    <t>Fitoplâcton - Redução da riqueza de espécies nos lagos e lagoas</t>
  </si>
  <si>
    <t>Macroinvertebrados - Perda total ou drástica redução na riqueza</t>
  </si>
  <si>
    <t xml:space="preserve">Fitoplâcton e Perifíton - Aumento na abundância de cianobactérias </t>
  </si>
  <si>
    <t>A (fito), E (perifiton)</t>
  </si>
  <si>
    <t>Fitoplâcton - Aumento da abundância de cianobactérias potencialmente produtoras de toxinas</t>
  </si>
  <si>
    <t>Macrófitas -  Abundância de espécies introduzidas em ambientes mais alterados</t>
  </si>
  <si>
    <t>Perifíton - Alta abundância espécies indicadoras de condições meso-eutróficas</t>
  </si>
  <si>
    <t>E, G</t>
  </si>
  <si>
    <t>Perifíton - Aumento abundância espécies indicadoras Mn</t>
  </si>
  <si>
    <t>Zooplâncton - Aumento na abundância de espécies generalistas</t>
  </si>
  <si>
    <r>
      <t xml:space="preserve">Macrófitas - Aumento na biomassa das espécies invasivas </t>
    </r>
    <r>
      <rPr>
        <i/>
        <sz val="10"/>
        <color theme="1"/>
        <rFont val="Arial"/>
        <family val="2"/>
      </rPr>
      <t>Eichornia azurea</t>
    </r>
    <r>
      <rPr>
        <sz val="10"/>
        <color theme="1"/>
        <rFont val="Arial"/>
        <family val="2"/>
      </rPr>
      <t xml:space="preserve"> e </t>
    </r>
    <r>
      <rPr>
        <i/>
        <sz val="10"/>
        <color theme="1"/>
        <rFont val="Arial"/>
        <family val="2"/>
      </rPr>
      <t xml:space="preserve">Eichhornia crassipes </t>
    </r>
  </si>
  <si>
    <t>Macrófitas - Redução da diversidade de espécies no Rio Doce</t>
  </si>
  <si>
    <t xml:space="preserve">Perifíton - Baixa diversidade de espécies </t>
  </si>
  <si>
    <t>Zooplâncton - Baixa diversidade de espécies na calha do Rio Doce</t>
  </si>
  <si>
    <t xml:space="preserve">Macroinvertebrados - Simplificação da diversidade de macroinvertebrados por perda de habitats </t>
  </si>
  <si>
    <t>Crustáceos</t>
  </si>
  <si>
    <t>Microbiota</t>
  </si>
  <si>
    <t>Impactos</t>
  </si>
  <si>
    <t>Anexo</t>
  </si>
  <si>
    <t>Categoria</t>
  </si>
  <si>
    <t>A1</t>
  </si>
  <si>
    <t>Contaminação por metais</t>
  </si>
  <si>
    <t>Química</t>
  </si>
  <si>
    <t>A3D</t>
  </si>
  <si>
    <t>Variação na concentração de nutrientes</t>
  </si>
  <si>
    <t>A, B, C, F* (*Turbidez)</t>
  </si>
  <si>
    <t>Aumento da concentração do Material Particulado em Suspensão (MPS) e turbidez</t>
  </si>
  <si>
    <t>Sedimentologia</t>
  </si>
  <si>
    <t>Redução da riqueza de espécies</t>
  </si>
  <si>
    <t>Ecologia</t>
  </si>
  <si>
    <t>A7D</t>
  </si>
  <si>
    <t xml:space="preserve">Aumento na abundância de espécies indicadoras de impacto </t>
  </si>
  <si>
    <t>Redução da abundância de espécies sensíveis a Fe</t>
  </si>
  <si>
    <t>Aumento na biomassa de espécies invasivas e/ou introduzidas</t>
  </si>
  <si>
    <t>Macrófitas -  Ausência de espécies com registros anteriores na calha do Rio Doce</t>
  </si>
  <si>
    <t>Alterações de comunidades</t>
  </si>
  <si>
    <t>Ictiofauna - Extirpação de espécies presentes na calha</t>
  </si>
  <si>
    <t xml:space="preserve">A </t>
  </si>
  <si>
    <t>Diminuição da diversidade filogenética e funcional das comunidades</t>
  </si>
  <si>
    <t>Genética</t>
  </si>
  <si>
    <t>AMBIENTE DULCÍCOLA</t>
  </si>
  <si>
    <t>Invertebrados</t>
  </si>
  <si>
    <t>A, B, E</t>
  </si>
  <si>
    <t xml:space="preserve">Índice de toxicidade - amostras exercendo toxicidade </t>
  </si>
  <si>
    <t>Índice de toxicidade - amostras exercendo toxicidade</t>
  </si>
  <si>
    <t xml:space="preserve">IBR biomarcador -  resposta biológica frente a contaminação </t>
  </si>
  <si>
    <t xml:space="preserve">IBR biomarcador -  resposta biológica frente à contaminação </t>
  </si>
  <si>
    <t>Baixa diversidade taxonômica e funcional de espécies</t>
  </si>
  <si>
    <t>SOMA DE 1</t>
  </si>
  <si>
    <t>SOMA DE 2</t>
  </si>
  <si>
    <t>SOMA DE 3</t>
  </si>
  <si>
    <t>ABRANGÊNCIA</t>
  </si>
  <si>
    <t>DURAÇÃO</t>
  </si>
  <si>
    <t xml:space="preserve">Média </t>
  </si>
  <si>
    <t>Alta</t>
  </si>
  <si>
    <t>TOTAL DE IMPACTOS ANALISADOS</t>
  </si>
  <si>
    <t>CARÁTER</t>
  </si>
  <si>
    <t>SOMA DE -1</t>
  </si>
  <si>
    <t>SOMA DE 0</t>
  </si>
  <si>
    <t>LINHA 1</t>
  </si>
  <si>
    <t>LINHA 2</t>
  </si>
  <si>
    <t>LINHA 3</t>
  </si>
  <si>
    <t>LINHA 4</t>
  </si>
  <si>
    <t>LINHA 5</t>
  </si>
  <si>
    <t>LINHA 6</t>
  </si>
  <si>
    <t>LINHA 7</t>
  </si>
  <si>
    <t>LINHA 8</t>
  </si>
  <si>
    <t>LINHA 9</t>
  </si>
  <si>
    <t>LINHA 10</t>
  </si>
  <si>
    <t>LINHA 11</t>
  </si>
  <si>
    <t>LINHA 12</t>
  </si>
  <si>
    <t>REVERSIBILDADE</t>
  </si>
  <si>
    <t>SOMA</t>
  </si>
  <si>
    <t>-</t>
  </si>
  <si>
    <t>Ictiofauna - Redução da diversidade de espécies no Rio Doce</t>
  </si>
  <si>
    <r>
      <t>Zooplâncton - Erosã</t>
    </r>
    <r>
      <rPr>
        <sz val="10"/>
        <rFont val="Arial"/>
        <family val="2"/>
      </rPr>
      <t>o da diversidade funcional</t>
    </r>
    <r>
      <rPr>
        <sz val="10"/>
        <color theme="1"/>
        <rFont val="Arial"/>
        <family val="2"/>
      </rPr>
      <t xml:space="preserve"> em áreas com maior concentração de Fe dissolvido</t>
    </r>
  </si>
  <si>
    <t/>
  </si>
  <si>
    <t>DEFINIÇÃO</t>
  </si>
  <si>
    <t>NÍVEL AMBIENTAL / TRÓFICO</t>
  </si>
  <si>
    <t>Definição (Def)</t>
  </si>
  <si>
    <t>Nível Ambiental/Trófico (Nat)</t>
  </si>
  <si>
    <t>LEGENDA:</t>
  </si>
  <si>
    <t>CRITÉRIOS</t>
  </si>
  <si>
    <t>Caráter</t>
  </si>
  <si>
    <t>Definição</t>
  </si>
  <si>
    <t>Abrangência</t>
  </si>
  <si>
    <t>Nível Ambiental/Trófico</t>
  </si>
  <si>
    <t>Baixo</t>
  </si>
  <si>
    <t>Médio</t>
  </si>
  <si>
    <t>Duração</t>
  </si>
  <si>
    <t>Reversibilidade</t>
  </si>
  <si>
    <t>Não se aplica / não realizado no PMBA/Fest-RRDM</t>
  </si>
  <si>
    <t>Impacto Nulo</t>
  </si>
  <si>
    <t>Valores negativos</t>
  </si>
  <si>
    <t>Impactos negativos quantificados pelos critérios, em escala de cor do menor valor ao maior 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</si>
</sst>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/>
    <xf numFmtId="0" fontId="1" fillId="6" borderId="1" xfId="0" applyFont="1" applyFill="1" applyBorder="1" applyAlignment="1">
      <alignment horizontal="center" textRotation="90"/>
    </xf>
    <xf numFmtId="0" fontId="1" fillId="5" borderId="1" xfId="0" applyFont="1" applyFill="1" applyBorder="1" applyAlignment="1">
      <alignment horizontal="center" textRotation="90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0" xfId="0" applyFont="1"/>
    <xf numFmtId="0" fontId="6" fillId="10" borderId="4" xfId="0" applyFont="1" applyFill="1" applyBorder="1" applyAlignment="1">
      <alignment horizontal="center" vertical="center"/>
    </xf>
    <xf numFmtId="0" fontId="6" fillId="10" borderId="4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3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12" borderId="1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12" borderId="15" xfId="0" applyFont="1" applyFill="1" applyBorder="1" applyAlignment="1">
      <alignment vertical="center" wrapText="1"/>
    </xf>
    <xf numFmtId="0" fontId="2" fillId="12" borderId="1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13" borderId="12" xfId="0" applyFont="1" applyFill="1" applyBorder="1" applyAlignment="1">
      <alignment horizontal="center" vertical="center"/>
    </xf>
    <xf numFmtId="0" fontId="2" fillId="13" borderId="18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13" borderId="9" xfId="0" applyFont="1" applyFill="1" applyBorder="1" applyAlignment="1">
      <alignment horizontal="center" vertical="center"/>
    </xf>
    <xf numFmtId="0" fontId="2" fillId="12" borderId="10" xfId="0" applyFont="1" applyFill="1" applyBorder="1" applyAlignment="1">
      <alignment vertical="center" wrapText="1"/>
    </xf>
    <xf numFmtId="0" fontId="2" fillId="12" borderId="10" xfId="0" applyFont="1" applyFill="1" applyBorder="1" applyAlignment="1">
      <alignment horizontal="center" vertical="center" wrapText="1"/>
    </xf>
    <xf numFmtId="0" fontId="2" fillId="14" borderId="12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14" borderId="14" xfId="0" applyFont="1" applyFill="1" applyBorder="1" applyAlignment="1">
      <alignment horizontal="center" vertical="center"/>
    </xf>
    <xf numFmtId="0" fontId="2" fillId="14" borderId="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Fill="1" applyAlignment="1"/>
    <xf numFmtId="0" fontId="0" fillId="0" borderId="0" xfId="0" applyFill="1" applyAlignment="1">
      <alignment vertical="center"/>
    </xf>
    <xf numFmtId="0" fontId="1" fillId="11" borderId="1" xfId="0" applyFont="1" applyFill="1" applyBorder="1" applyAlignment="1">
      <alignment horizontal="center" textRotation="90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2" fillId="12" borderId="1" xfId="0" applyFont="1" applyFill="1" applyBorder="1" applyAlignment="1">
      <alignment horizontal="center" vertical="center" wrapText="1"/>
    </xf>
    <xf numFmtId="0" fontId="0" fillId="15" borderId="0" xfId="0" applyFill="1"/>
    <xf numFmtId="0" fontId="0" fillId="0" borderId="0" xfId="0" applyAlignment="1"/>
    <xf numFmtId="0" fontId="1" fillId="0" borderId="0" xfId="0" applyFont="1"/>
    <xf numFmtId="0" fontId="0" fillId="16" borderId="0" xfId="0" applyFill="1"/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/>
      <protection locked="0"/>
    </xf>
    <xf numFmtId="0" fontId="2" fillId="12" borderId="1" xfId="0" applyFont="1" applyFill="1" applyBorder="1" applyAlignment="1">
      <alignment horizontal="center" wrapText="1"/>
    </xf>
    <xf numFmtId="0" fontId="0" fillId="15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1" fillId="16" borderId="0" xfId="0" applyFont="1" applyFill="1"/>
    <xf numFmtId="0" fontId="1" fillId="0" borderId="1" xfId="0" applyFont="1" applyBorder="1" applyAlignment="1">
      <alignment horizontal="left"/>
    </xf>
    <xf numFmtId="0" fontId="0" fillId="17" borderId="1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8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12" borderId="1" xfId="0" applyFont="1" applyFill="1" applyBorder="1" applyAlignment="1">
      <alignment horizontal="center" vertical="center" wrapText="1"/>
    </xf>
    <xf numFmtId="0" fontId="10" fillId="1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9" borderId="17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2" borderId="6" xfId="0" applyFont="1" applyFill="1" applyBorder="1" applyAlignment="1">
      <alignment horizontal="center" vertical="center" wrapText="1"/>
    </xf>
    <xf numFmtId="0" fontId="2" fillId="12" borderId="2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5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 textRotation="90"/>
    </xf>
    <xf numFmtId="0" fontId="0" fillId="0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3" borderId="4" xfId="0" quotePrefix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1" fillId="11" borderId="8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15" borderId="0" xfId="0" applyFill="1" applyAlignment="1">
      <alignment horizontal="center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17" borderId="1" xfId="0" applyFill="1" applyBorder="1" applyAlignment="1">
      <alignment horizontal="center" vertical="center" wrapText="1"/>
    </xf>
  </cellXfs>
  <cellStyles count="1">
    <cellStyle name="Normal" xfId="0" builtinId="0"/>
  </cellStyles>
  <dxfs count="19"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97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CARÁTER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Análise!$A$4:$A$6</c:f>
              <c:strCache>
                <c:ptCount val="3"/>
                <c:pt idx="0">
                  <c:v>Negativo</c:v>
                </c:pt>
                <c:pt idx="1">
                  <c:v>Nulo</c:v>
                </c:pt>
                <c:pt idx="2">
                  <c:v>Positivo</c:v>
                </c:pt>
              </c:strCache>
            </c:strRef>
          </c:cat>
          <c:val>
            <c:numRef>
              <c:f>Análise!$O$4:$O$6</c:f>
              <c:numCache>
                <c:formatCode>General</c:formatCode>
                <c:ptCount val="3"/>
                <c:pt idx="0">
                  <c:v>31</c:v>
                </c:pt>
                <c:pt idx="1">
                  <c:v>15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1-9942-837E-28FCC6F53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69670544"/>
        <c:axId val="1572767456"/>
      </c:barChart>
      <c:catAx>
        <c:axId val="156967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2767456"/>
        <c:crosses val="autoZero"/>
        <c:auto val="1"/>
        <c:lblAlgn val="ctr"/>
        <c:lblOffset val="100"/>
        <c:noMultiLvlLbl val="0"/>
      </c:catAx>
      <c:valAx>
        <c:axId val="157276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69670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IMPORTÂNCIA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Análise!$A$8:$A$10</c:f>
              <c:strCache>
                <c:ptCount val="3"/>
                <c:pt idx="0">
                  <c:v>Baixa</c:v>
                </c:pt>
                <c:pt idx="1">
                  <c:v>Média </c:v>
                </c:pt>
                <c:pt idx="2">
                  <c:v>Alta</c:v>
                </c:pt>
              </c:strCache>
            </c:strRef>
          </c:cat>
          <c:val>
            <c:numRef>
              <c:f>Análise!$O$8:$O$10</c:f>
              <c:numCache>
                <c:formatCode>General</c:formatCode>
                <c:ptCount val="3"/>
                <c:pt idx="0">
                  <c:v>14</c:v>
                </c:pt>
                <c:pt idx="1">
                  <c:v>3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5-CC42-BF7A-42294AA31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73345392"/>
        <c:axId val="1573704160"/>
      </c:barChart>
      <c:catAx>
        <c:axId val="157334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3704160"/>
        <c:crosses val="autoZero"/>
        <c:auto val="1"/>
        <c:lblAlgn val="ctr"/>
        <c:lblOffset val="100"/>
        <c:noMultiLvlLbl val="0"/>
      </c:catAx>
      <c:valAx>
        <c:axId val="1573704160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3345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ABRANGÊNCIA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Análise!$A$12:$A$14</c:f>
              <c:strCache>
                <c:ptCount val="3"/>
                <c:pt idx="0">
                  <c:v>Pontual</c:v>
                </c:pt>
                <c:pt idx="1">
                  <c:v>Local</c:v>
                </c:pt>
                <c:pt idx="2">
                  <c:v>Regional</c:v>
                </c:pt>
              </c:strCache>
            </c:strRef>
          </c:cat>
          <c:val>
            <c:numRef>
              <c:f>Análise!$O$12:$O$14</c:f>
              <c:numCache>
                <c:formatCode>General</c:formatCode>
                <c:ptCount val="3"/>
                <c:pt idx="0">
                  <c:v>0</c:v>
                </c:pt>
                <c:pt idx="1">
                  <c:v>6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4D-0147-9A9C-0EBBEE846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73132640"/>
        <c:axId val="1571254608"/>
      </c:barChart>
      <c:catAx>
        <c:axId val="157313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1254608"/>
        <c:crosses val="autoZero"/>
        <c:auto val="1"/>
        <c:lblAlgn val="ctr"/>
        <c:lblOffset val="100"/>
        <c:noMultiLvlLbl val="0"/>
      </c:catAx>
      <c:valAx>
        <c:axId val="1571254608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3132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NÍVEL AMBIENTAL/ TRÓFICO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Análise!$A$16:$A$18</c:f>
              <c:strCache>
                <c:ptCount val="3"/>
                <c:pt idx="0">
                  <c:v>Baixa</c:v>
                </c:pt>
                <c:pt idx="1">
                  <c:v>Média</c:v>
                </c:pt>
                <c:pt idx="2">
                  <c:v>Grande</c:v>
                </c:pt>
              </c:strCache>
            </c:strRef>
          </c:cat>
          <c:val>
            <c:numRef>
              <c:f>Análise!$O$16:$O$18</c:f>
              <c:numCache>
                <c:formatCode>General</c:formatCode>
                <c:ptCount val="3"/>
                <c:pt idx="0">
                  <c:v>6</c:v>
                </c:pt>
                <c:pt idx="1">
                  <c:v>11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76-D94C-BE89-3A069AD61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95411616"/>
        <c:axId val="1571285088"/>
      </c:barChart>
      <c:catAx>
        <c:axId val="159541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1285088"/>
        <c:crosses val="autoZero"/>
        <c:auto val="1"/>
        <c:lblAlgn val="ctr"/>
        <c:lblOffset val="100"/>
        <c:noMultiLvlLbl val="0"/>
      </c:catAx>
      <c:valAx>
        <c:axId val="1571285088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541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DURAÇÃO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Análise!$A$20:$A$22</c:f>
              <c:strCache>
                <c:ptCount val="3"/>
                <c:pt idx="0">
                  <c:v>Curta</c:v>
                </c:pt>
                <c:pt idx="1">
                  <c:v>Média</c:v>
                </c:pt>
                <c:pt idx="2">
                  <c:v>Permanente</c:v>
                </c:pt>
              </c:strCache>
            </c:strRef>
          </c:cat>
          <c:val>
            <c:numRef>
              <c:f>Análise!$O$20:$O$22</c:f>
              <c:numCache>
                <c:formatCode>General</c:formatCode>
                <c:ptCount val="3"/>
                <c:pt idx="0">
                  <c:v>1</c:v>
                </c:pt>
                <c:pt idx="1">
                  <c:v>7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EC-0D41-8C86-A3CA72B9A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81357632"/>
        <c:axId val="1595470592"/>
      </c:barChart>
      <c:catAx>
        <c:axId val="158135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5470592"/>
        <c:crosses val="autoZero"/>
        <c:auto val="1"/>
        <c:lblAlgn val="ctr"/>
        <c:lblOffset val="100"/>
        <c:noMultiLvlLbl val="0"/>
      </c:catAx>
      <c:valAx>
        <c:axId val="1595470592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135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t-BR" b="1"/>
              <a:t>REVERSIBILIDADE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Análise!$A$24:$A$26</c:f>
              <c:strCache>
                <c:ptCount val="3"/>
                <c:pt idx="0">
                  <c:v>Reversível</c:v>
                </c:pt>
                <c:pt idx="1">
                  <c:v>Parcialmente Reversível</c:v>
                </c:pt>
                <c:pt idx="2">
                  <c:v>Irreversível</c:v>
                </c:pt>
              </c:strCache>
            </c:strRef>
          </c:cat>
          <c:val>
            <c:numRef>
              <c:f>Análise!$O$24:$O$26</c:f>
              <c:numCache>
                <c:formatCode>General</c:formatCode>
                <c:ptCount val="3"/>
                <c:pt idx="0">
                  <c:v>30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B2-6448-B3F3-359FD7BBF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579395824"/>
        <c:axId val="1541096448"/>
      </c:barChart>
      <c:catAx>
        <c:axId val="157939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41096448"/>
        <c:crosses val="autoZero"/>
        <c:auto val="1"/>
        <c:lblAlgn val="ctr"/>
        <c:lblOffset val="100"/>
        <c:noMultiLvlLbl val="0"/>
      </c:catAx>
      <c:valAx>
        <c:axId val="154109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9395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25400</xdr:rowOff>
    </xdr:from>
    <xdr:to>
      <xdr:col>5</xdr:col>
      <xdr:colOff>673100</xdr:colOff>
      <xdr:row>14</xdr:row>
      <xdr:rowOff>127000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8FA9065-8FD9-9946-A8AB-A3DED1A8BB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774700</xdr:colOff>
      <xdr:row>1</xdr:row>
      <xdr:rowOff>38100</xdr:rowOff>
    </xdr:from>
    <xdr:to>
      <xdr:col>11</xdr:col>
      <xdr:colOff>393700</xdr:colOff>
      <xdr:row>14</xdr:row>
      <xdr:rowOff>139700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759E49C-EED0-184A-B344-5E29846A78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482600</xdr:colOff>
      <xdr:row>1</xdr:row>
      <xdr:rowOff>25400</xdr:rowOff>
    </xdr:from>
    <xdr:to>
      <xdr:col>17</xdr:col>
      <xdr:colOff>101600</xdr:colOff>
      <xdr:row>14</xdr:row>
      <xdr:rowOff>127000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067DD40-0F36-5948-B6D7-E3EEF2E2B7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215900</xdr:colOff>
      <xdr:row>15</xdr:row>
      <xdr:rowOff>101600</xdr:rowOff>
    </xdr:from>
    <xdr:to>
      <xdr:col>5</xdr:col>
      <xdr:colOff>660400</xdr:colOff>
      <xdr:row>29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EF08A76-AECE-3B44-A416-14E602BB3A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787400</xdr:colOff>
      <xdr:row>15</xdr:row>
      <xdr:rowOff>76200</xdr:rowOff>
    </xdr:from>
    <xdr:to>
      <xdr:col>11</xdr:col>
      <xdr:colOff>406400</xdr:colOff>
      <xdr:row>28</xdr:row>
      <xdr:rowOff>177800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EFFBD1A-9613-7E49-8139-96DC3575E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482600</xdr:colOff>
      <xdr:row>15</xdr:row>
      <xdr:rowOff>38100</xdr:rowOff>
    </xdr:from>
    <xdr:to>
      <xdr:col>17</xdr:col>
      <xdr:colOff>101600</xdr:colOff>
      <xdr:row>28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FA2E55F-C2A2-7043-BFD4-8E3DD6AF54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EF84F-7761-634E-B87A-2EBB6B43DB5E}">
  <sheetPr>
    <tabColor theme="5" tint="0.59999389629810485"/>
  </sheetPr>
  <dimension ref="A1:T66"/>
  <sheetViews>
    <sheetView zoomScale="70" zoomScaleNormal="110" workbookViewId="0">
      <selection activeCell="G48" sqref="G48"/>
    </sheetView>
  </sheetViews>
  <sheetFormatPr baseColWidth="10" defaultColWidth="8.83203125" defaultRowHeight="16" x14ac:dyDescent="0.2"/>
  <cols>
    <col min="1" max="1" width="8.83203125" style="49"/>
    <col min="2" max="2" width="100.1640625" customWidth="1"/>
    <col min="3" max="3" width="20.6640625" style="3" customWidth="1"/>
    <col min="4" max="4" width="50.33203125" style="11" customWidth="1"/>
    <col min="5" max="5" width="42.1640625" customWidth="1"/>
    <col min="6" max="6" width="16.83203125" style="3" customWidth="1"/>
    <col min="7" max="7" width="43.6640625" style="3" customWidth="1"/>
    <col min="8" max="8" width="48.33203125" customWidth="1"/>
    <col min="9" max="9" width="15.6640625" style="3" customWidth="1"/>
    <col min="10" max="10" width="45.1640625" customWidth="1"/>
    <col min="12" max="12" width="3.33203125" customWidth="1"/>
    <col min="13" max="13" width="3.6640625" customWidth="1"/>
    <col min="14" max="14" width="3.83203125" customWidth="1"/>
    <col min="15" max="15" width="3.1640625" customWidth="1"/>
    <col min="16" max="16" width="44.33203125" customWidth="1"/>
    <col min="20" max="20" width="9.83203125" style="3" customWidth="1"/>
  </cols>
  <sheetData>
    <row r="1" spans="1:20" x14ac:dyDescent="0.2">
      <c r="A1" s="81" t="s">
        <v>98</v>
      </c>
      <c r="B1" s="81"/>
      <c r="C1" s="81"/>
      <c r="D1" s="81"/>
      <c r="E1" s="81"/>
      <c r="F1" s="16"/>
      <c r="G1" s="16"/>
      <c r="H1" s="82"/>
      <c r="I1" s="82"/>
      <c r="J1" s="82"/>
      <c r="T1" s="12"/>
    </row>
    <row r="2" spans="1:20" ht="17" thickBot="1" x14ac:dyDescent="0.25">
      <c r="A2" s="17" t="s">
        <v>99</v>
      </c>
      <c r="B2" s="18" t="s">
        <v>39</v>
      </c>
      <c r="C2" s="18" t="s">
        <v>40</v>
      </c>
      <c r="D2" s="19" t="s">
        <v>41</v>
      </c>
      <c r="E2" s="19" t="s">
        <v>100</v>
      </c>
      <c r="F2" s="20"/>
      <c r="G2" s="20"/>
      <c r="H2" s="16"/>
      <c r="I2" s="20"/>
      <c r="J2" s="16"/>
      <c r="T2" s="12"/>
    </row>
    <row r="3" spans="1:20" ht="28" x14ac:dyDescent="0.2">
      <c r="A3" s="21" t="s">
        <v>101</v>
      </c>
      <c r="B3" s="22" t="s">
        <v>58</v>
      </c>
      <c r="C3" s="23" t="s">
        <v>43</v>
      </c>
      <c r="D3" s="83" t="s">
        <v>126</v>
      </c>
      <c r="E3" s="85" t="s">
        <v>4</v>
      </c>
      <c r="F3" s="24"/>
      <c r="G3" s="25"/>
      <c r="H3" s="14"/>
      <c r="I3" s="24"/>
      <c r="J3" s="24"/>
      <c r="T3" s="12"/>
    </row>
    <row r="4" spans="1:20" ht="28" x14ac:dyDescent="0.2">
      <c r="A4" s="26" t="s">
        <v>101</v>
      </c>
      <c r="B4" s="27" t="s">
        <v>61</v>
      </c>
      <c r="C4" s="13" t="s">
        <v>43</v>
      </c>
      <c r="D4" s="84"/>
      <c r="E4" s="86"/>
      <c r="F4" s="24"/>
      <c r="G4" s="80"/>
      <c r="H4" s="14"/>
      <c r="I4" s="24"/>
      <c r="J4" s="24"/>
      <c r="L4" s="76"/>
      <c r="M4" s="76"/>
      <c r="N4" s="76"/>
      <c r="O4" s="76"/>
      <c r="P4" s="76"/>
      <c r="T4" s="12"/>
    </row>
    <row r="5" spans="1:20" ht="28" x14ac:dyDescent="0.2">
      <c r="A5" s="26" t="s">
        <v>101</v>
      </c>
      <c r="B5" s="27" t="s">
        <v>64</v>
      </c>
      <c r="C5" s="13" t="s">
        <v>43</v>
      </c>
      <c r="D5" s="84"/>
      <c r="E5" s="86"/>
      <c r="F5" s="24"/>
      <c r="G5" s="80"/>
      <c r="H5" s="14"/>
      <c r="I5" s="24"/>
      <c r="J5" s="24"/>
      <c r="L5" s="77"/>
      <c r="M5" s="77"/>
      <c r="N5" s="77"/>
      <c r="O5" s="77"/>
      <c r="P5" s="28"/>
      <c r="T5" s="14"/>
    </row>
    <row r="6" spans="1:20" ht="28" x14ac:dyDescent="0.2">
      <c r="A6" s="26" t="s">
        <v>101</v>
      </c>
      <c r="B6" s="29" t="s">
        <v>68</v>
      </c>
      <c r="C6" s="30" t="s">
        <v>69</v>
      </c>
      <c r="D6" s="78" t="s">
        <v>124</v>
      </c>
      <c r="E6" s="86"/>
      <c r="F6" s="24"/>
      <c r="G6" s="25"/>
      <c r="H6" s="14"/>
      <c r="I6" s="24"/>
      <c r="J6" s="24"/>
      <c r="O6" s="28"/>
      <c r="P6" s="28"/>
      <c r="T6" s="14"/>
    </row>
    <row r="7" spans="1:20" x14ac:dyDescent="0.2">
      <c r="A7" s="26" t="s">
        <v>101</v>
      </c>
      <c r="B7" s="29" t="s">
        <v>73</v>
      </c>
      <c r="C7" s="30" t="s">
        <v>69</v>
      </c>
      <c r="D7" s="78"/>
      <c r="E7" s="86"/>
      <c r="F7" s="24"/>
      <c r="G7" s="80"/>
      <c r="H7" s="14"/>
      <c r="I7" s="24"/>
      <c r="J7" s="24"/>
      <c r="T7" s="14"/>
    </row>
    <row r="8" spans="1:20" ht="29" thickBot="1" x14ac:dyDescent="0.25">
      <c r="A8" s="31" t="s">
        <v>101</v>
      </c>
      <c r="B8" s="32" t="s">
        <v>76</v>
      </c>
      <c r="C8" s="33" t="s">
        <v>69</v>
      </c>
      <c r="D8" s="79"/>
      <c r="E8" s="87"/>
      <c r="F8" s="24"/>
      <c r="G8" s="80"/>
      <c r="H8" s="14"/>
      <c r="I8" s="24"/>
      <c r="J8" s="14"/>
      <c r="T8" s="14"/>
    </row>
    <row r="9" spans="1:20" ht="28" x14ac:dyDescent="0.2">
      <c r="A9" s="21" t="s">
        <v>101</v>
      </c>
      <c r="B9" s="22" t="s">
        <v>42</v>
      </c>
      <c r="C9" s="23" t="s">
        <v>43</v>
      </c>
      <c r="D9" s="96" t="s">
        <v>102</v>
      </c>
      <c r="E9" s="85" t="s">
        <v>103</v>
      </c>
      <c r="F9" s="24"/>
      <c r="G9" s="24"/>
      <c r="H9" s="14"/>
      <c r="I9" s="24"/>
      <c r="J9" s="14"/>
      <c r="T9" s="14"/>
    </row>
    <row r="10" spans="1:20" ht="28" x14ac:dyDescent="0.2">
      <c r="A10" s="26" t="s">
        <v>101</v>
      </c>
      <c r="B10" s="27" t="s">
        <v>45</v>
      </c>
      <c r="C10" s="13" t="s">
        <v>43</v>
      </c>
      <c r="D10" s="92"/>
      <c r="E10" s="86"/>
      <c r="F10" s="24"/>
      <c r="G10" s="24"/>
      <c r="H10" s="14"/>
      <c r="I10" s="24"/>
      <c r="J10" s="14"/>
      <c r="T10" s="14"/>
    </row>
    <row r="11" spans="1:20" ht="28" x14ac:dyDescent="0.2">
      <c r="A11" s="26" t="s">
        <v>101</v>
      </c>
      <c r="B11" s="27" t="s">
        <v>48</v>
      </c>
      <c r="C11" s="13" t="s">
        <v>43</v>
      </c>
      <c r="D11" s="92"/>
      <c r="E11" s="86"/>
      <c r="F11" s="24"/>
      <c r="G11" s="24"/>
      <c r="H11" s="14"/>
      <c r="I11" s="24"/>
      <c r="J11" s="14"/>
      <c r="T11" s="14"/>
    </row>
    <row r="12" spans="1:20" ht="28" x14ac:dyDescent="0.2">
      <c r="A12" s="26" t="s">
        <v>101</v>
      </c>
      <c r="B12" s="27" t="s">
        <v>51</v>
      </c>
      <c r="C12" s="13" t="s">
        <v>52</v>
      </c>
      <c r="D12" s="92"/>
      <c r="E12" s="86"/>
      <c r="F12" s="24"/>
      <c r="G12" s="24"/>
      <c r="H12" s="14"/>
      <c r="I12" s="24"/>
      <c r="J12" s="14"/>
      <c r="T12" s="14"/>
    </row>
    <row r="13" spans="1:20" ht="28" x14ac:dyDescent="0.2">
      <c r="A13" s="26" t="s">
        <v>101</v>
      </c>
      <c r="B13" s="27" t="s">
        <v>54</v>
      </c>
      <c r="C13" s="13" t="s">
        <v>52</v>
      </c>
      <c r="D13" s="92"/>
      <c r="E13" s="86"/>
      <c r="F13" s="24"/>
      <c r="G13" s="24"/>
      <c r="H13" s="14"/>
      <c r="I13" s="24"/>
      <c r="J13" s="24"/>
      <c r="T13" s="14"/>
    </row>
    <row r="14" spans="1:20" ht="28" x14ac:dyDescent="0.2">
      <c r="A14" s="26" t="s">
        <v>101</v>
      </c>
      <c r="B14" s="34" t="s">
        <v>56</v>
      </c>
      <c r="C14" s="13" t="s">
        <v>52</v>
      </c>
      <c r="D14" s="92"/>
      <c r="E14" s="86"/>
      <c r="F14" s="24"/>
      <c r="G14" s="80"/>
      <c r="H14" s="14"/>
      <c r="I14" s="24"/>
      <c r="J14" s="24"/>
      <c r="T14" s="14"/>
    </row>
    <row r="15" spans="1:20" x14ac:dyDescent="0.2">
      <c r="A15" s="35" t="s">
        <v>104</v>
      </c>
      <c r="B15" s="27" t="s">
        <v>62</v>
      </c>
      <c r="C15" s="13" t="s">
        <v>63</v>
      </c>
      <c r="D15" s="92"/>
      <c r="E15" s="86"/>
      <c r="F15" s="24"/>
      <c r="G15" s="80"/>
      <c r="H15" s="14"/>
      <c r="I15" s="24"/>
      <c r="J15" s="80"/>
      <c r="T15" s="14"/>
    </row>
    <row r="16" spans="1:20" x14ac:dyDescent="0.2">
      <c r="A16" s="35" t="s">
        <v>104</v>
      </c>
      <c r="B16" s="27" t="s">
        <v>65</v>
      </c>
      <c r="C16" s="13" t="s">
        <v>66</v>
      </c>
      <c r="D16" s="92"/>
      <c r="E16" s="86"/>
      <c r="F16" s="24"/>
      <c r="G16" s="25"/>
      <c r="H16" s="14"/>
      <c r="I16" s="24"/>
      <c r="J16" s="80"/>
      <c r="T16" s="14"/>
    </row>
    <row r="17" spans="1:20" x14ac:dyDescent="0.2">
      <c r="A17" s="35" t="s">
        <v>104</v>
      </c>
      <c r="B17" s="27" t="s">
        <v>70</v>
      </c>
      <c r="C17" s="13" t="s">
        <v>71</v>
      </c>
      <c r="D17" s="92"/>
      <c r="E17" s="86"/>
      <c r="I17" s="24"/>
      <c r="J17" s="24"/>
      <c r="T17" s="14"/>
    </row>
    <row r="18" spans="1:20" x14ac:dyDescent="0.2">
      <c r="A18" s="35" t="s">
        <v>104</v>
      </c>
      <c r="B18" s="27" t="s">
        <v>74</v>
      </c>
      <c r="C18" s="13" t="s">
        <v>75</v>
      </c>
      <c r="D18" s="92"/>
      <c r="E18" s="86"/>
      <c r="I18" s="24"/>
      <c r="J18" s="24"/>
      <c r="T18" s="14"/>
    </row>
    <row r="19" spans="1:20" x14ac:dyDescent="0.2">
      <c r="A19" s="35" t="s">
        <v>104</v>
      </c>
      <c r="B19" s="29" t="s">
        <v>55</v>
      </c>
      <c r="C19" s="30" t="s">
        <v>46</v>
      </c>
      <c r="D19" s="88" t="s">
        <v>105</v>
      </c>
      <c r="E19" s="86"/>
      <c r="T19" s="14"/>
    </row>
    <row r="20" spans="1:20" x14ac:dyDescent="0.2">
      <c r="A20" s="35" t="s">
        <v>104</v>
      </c>
      <c r="B20" s="29" t="s">
        <v>57</v>
      </c>
      <c r="C20" s="30" t="s">
        <v>46</v>
      </c>
      <c r="D20" s="89"/>
      <c r="E20" s="86"/>
      <c r="T20" s="14"/>
    </row>
    <row r="21" spans="1:20" ht="17" thickBot="1" x14ac:dyDescent="0.25">
      <c r="A21" s="35" t="s">
        <v>104</v>
      </c>
      <c r="B21" s="29" t="s">
        <v>59</v>
      </c>
      <c r="C21" s="30" t="s">
        <v>49</v>
      </c>
      <c r="D21" s="90"/>
      <c r="E21" s="86"/>
      <c r="T21" s="14"/>
    </row>
    <row r="22" spans="1:20" ht="30" thickBot="1" x14ac:dyDescent="0.25">
      <c r="A22" s="36" t="s">
        <v>104</v>
      </c>
      <c r="B22" s="37" t="s">
        <v>44</v>
      </c>
      <c r="C22" s="38" t="s">
        <v>106</v>
      </c>
      <c r="D22" s="39" t="s">
        <v>107</v>
      </c>
      <c r="E22" s="40" t="s">
        <v>108</v>
      </c>
      <c r="F22" s="24"/>
      <c r="G22" s="25"/>
      <c r="T22" s="14"/>
    </row>
    <row r="23" spans="1:20" ht="25" customHeight="1" x14ac:dyDescent="0.2">
      <c r="A23" s="41" t="s">
        <v>104</v>
      </c>
      <c r="B23" s="42" t="s">
        <v>81</v>
      </c>
      <c r="C23" s="43" t="s">
        <v>47</v>
      </c>
      <c r="D23" s="91" t="s">
        <v>109</v>
      </c>
      <c r="E23" s="85" t="s">
        <v>110</v>
      </c>
      <c r="F23" s="24"/>
      <c r="G23" s="25"/>
      <c r="T23" s="14"/>
    </row>
    <row r="24" spans="1:20" x14ac:dyDescent="0.2">
      <c r="A24" s="44" t="s">
        <v>111</v>
      </c>
      <c r="B24" s="29" t="s">
        <v>82</v>
      </c>
      <c r="C24" s="57" t="s">
        <v>53</v>
      </c>
      <c r="D24" s="90"/>
      <c r="E24" s="86"/>
      <c r="F24" s="24"/>
      <c r="G24" s="80"/>
      <c r="T24" s="14"/>
    </row>
    <row r="25" spans="1:20" x14ac:dyDescent="0.2">
      <c r="A25" s="35" t="s">
        <v>104</v>
      </c>
      <c r="B25" s="27" t="s">
        <v>83</v>
      </c>
      <c r="C25" s="13" t="s">
        <v>84</v>
      </c>
      <c r="D25" s="92" t="s">
        <v>112</v>
      </c>
      <c r="E25" s="86"/>
      <c r="F25" s="24"/>
      <c r="G25" s="80"/>
      <c r="T25" s="14"/>
    </row>
    <row r="26" spans="1:20" x14ac:dyDescent="0.2">
      <c r="A26" s="35" t="s">
        <v>104</v>
      </c>
      <c r="B26" s="27" t="s">
        <v>85</v>
      </c>
      <c r="C26" s="13" t="s">
        <v>50</v>
      </c>
      <c r="D26" s="92"/>
      <c r="E26" s="86"/>
      <c r="F26" s="24"/>
      <c r="G26" s="80"/>
      <c r="T26" s="14"/>
    </row>
    <row r="27" spans="1:20" ht="15.5" customHeight="1" x14ac:dyDescent="0.2">
      <c r="A27" s="35" t="s">
        <v>104</v>
      </c>
      <c r="B27" s="27" t="s">
        <v>86</v>
      </c>
      <c r="C27" s="13" t="s">
        <v>53</v>
      </c>
      <c r="D27" s="92"/>
      <c r="E27" s="86"/>
      <c r="F27" s="24"/>
      <c r="G27" s="80"/>
      <c r="T27" s="14"/>
    </row>
    <row r="28" spans="1:20" x14ac:dyDescent="0.2">
      <c r="A28" s="35" t="s">
        <v>104</v>
      </c>
      <c r="B28" s="27" t="s">
        <v>87</v>
      </c>
      <c r="C28" s="13" t="s">
        <v>88</v>
      </c>
      <c r="D28" s="92"/>
      <c r="E28" s="86"/>
      <c r="F28" s="24"/>
      <c r="G28" s="80"/>
      <c r="T28" s="14"/>
    </row>
    <row r="29" spans="1:20" ht="15.5" customHeight="1" x14ac:dyDescent="0.2">
      <c r="A29" s="35" t="s">
        <v>104</v>
      </c>
      <c r="B29" s="27" t="s">
        <v>89</v>
      </c>
      <c r="C29" s="13" t="s">
        <v>53</v>
      </c>
      <c r="D29" s="92"/>
      <c r="E29" s="86"/>
      <c r="T29" s="14"/>
    </row>
    <row r="30" spans="1:20" x14ac:dyDescent="0.2">
      <c r="A30" s="35" t="s">
        <v>104</v>
      </c>
      <c r="B30" s="27" t="s">
        <v>90</v>
      </c>
      <c r="C30" s="13" t="s">
        <v>53</v>
      </c>
      <c r="D30" s="92"/>
      <c r="E30" s="86"/>
      <c r="T30" s="14"/>
    </row>
    <row r="31" spans="1:20" ht="28" x14ac:dyDescent="0.2">
      <c r="A31" s="26" t="s">
        <v>101</v>
      </c>
      <c r="B31" s="27" t="s">
        <v>77</v>
      </c>
      <c r="C31" s="13" t="s">
        <v>78</v>
      </c>
      <c r="D31" s="92"/>
      <c r="E31" s="86"/>
      <c r="T31" s="14"/>
    </row>
    <row r="32" spans="1:20" ht="28" x14ac:dyDescent="0.2">
      <c r="A32" s="26" t="s">
        <v>101</v>
      </c>
      <c r="B32" s="27" t="s">
        <v>79</v>
      </c>
      <c r="C32" s="13" t="s">
        <v>78</v>
      </c>
      <c r="D32" s="92"/>
      <c r="E32" s="86"/>
      <c r="T32" s="14"/>
    </row>
    <row r="33" spans="1:20" ht="42" x14ac:dyDescent="0.2">
      <c r="A33" s="26" t="s">
        <v>101</v>
      </c>
      <c r="B33" s="27" t="s">
        <v>80</v>
      </c>
      <c r="C33" s="13" t="s">
        <v>78</v>
      </c>
      <c r="D33" s="92"/>
      <c r="E33" s="86"/>
      <c r="T33" s="14"/>
    </row>
    <row r="34" spans="1:20" x14ac:dyDescent="0.2">
      <c r="A34" s="44" t="s">
        <v>111</v>
      </c>
      <c r="B34" s="27" t="s">
        <v>35</v>
      </c>
      <c r="C34" s="13" t="s">
        <v>53</v>
      </c>
      <c r="D34" s="92"/>
      <c r="E34" s="86"/>
      <c r="T34" s="14"/>
    </row>
    <row r="35" spans="1:20" x14ac:dyDescent="0.2">
      <c r="A35" s="35" t="s">
        <v>104</v>
      </c>
      <c r="B35" s="29" t="s">
        <v>32</v>
      </c>
      <c r="C35" s="57" t="s">
        <v>53</v>
      </c>
      <c r="D35" s="67" t="s">
        <v>113</v>
      </c>
      <c r="E35" s="86"/>
      <c r="F35" s="63"/>
      <c r="T35" s="14"/>
    </row>
    <row r="36" spans="1:20" x14ac:dyDescent="0.2">
      <c r="A36" s="44" t="s">
        <v>111</v>
      </c>
      <c r="B36" s="27" t="s">
        <v>33</v>
      </c>
      <c r="C36" s="65" t="s">
        <v>50</v>
      </c>
      <c r="D36" s="92" t="s">
        <v>114</v>
      </c>
      <c r="E36" s="86"/>
      <c r="T36" s="14"/>
    </row>
    <row r="37" spans="1:20" x14ac:dyDescent="0.2">
      <c r="A37" s="35" t="s">
        <v>104</v>
      </c>
      <c r="B37" s="27" t="s">
        <v>91</v>
      </c>
      <c r="C37" s="65" t="s">
        <v>53</v>
      </c>
      <c r="D37" s="92"/>
      <c r="E37" s="86"/>
      <c r="T37" s="14"/>
    </row>
    <row r="38" spans="1:20" x14ac:dyDescent="0.2">
      <c r="A38" s="35" t="s">
        <v>104</v>
      </c>
      <c r="B38" s="29" t="s">
        <v>92</v>
      </c>
      <c r="C38" s="30" t="s">
        <v>53</v>
      </c>
      <c r="D38" s="100" t="s">
        <v>128</v>
      </c>
      <c r="E38" s="86"/>
      <c r="T38" s="14"/>
    </row>
    <row r="39" spans="1:20" x14ac:dyDescent="0.2">
      <c r="A39" s="35" t="s">
        <v>104</v>
      </c>
      <c r="B39" s="29" t="s">
        <v>93</v>
      </c>
      <c r="C39" s="30" t="s">
        <v>88</v>
      </c>
      <c r="D39" s="101"/>
      <c r="E39" s="86"/>
      <c r="T39" s="14"/>
    </row>
    <row r="40" spans="1:20" x14ac:dyDescent="0.2">
      <c r="A40" s="35" t="s">
        <v>104</v>
      </c>
      <c r="B40" s="29" t="s">
        <v>94</v>
      </c>
      <c r="C40" s="30" t="s">
        <v>53</v>
      </c>
      <c r="D40" s="101"/>
      <c r="E40" s="86"/>
      <c r="T40" s="14"/>
    </row>
    <row r="41" spans="1:20" x14ac:dyDescent="0.2">
      <c r="A41" s="35" t="s">
        <v>104</v>
      </c>
      <c r="B41" s="29" t="s">
        <v>156</v>
      </c>
      <c r="C41" s="30" t="s">
        <v>53</v>
      </c>
      <c r="D41" s="101"/>
      <c r="E41" s="86"/>
      <c r="T41" s="14"/>
    </row>
    <row r="42" spans="1:20" x14ac:dyDescent="0.2">
      <c r="A42" s="44" t="s">
        <v>111</v>
      </c>
      <c r="B42" s="29" t="s">
        <v>95</v>
      </c>
      <c r="C42" s="57" t="s">
        <v>53</v>
      </c>
      <c r="D42" s="101"/>
      <c r="E42" s="86"/>
      <c r="F42" s="63"/>
      <c r="T42" s="14"/>
    </row>
    <row r="43" spans="1:20" x14ac:dyDescent="0.2">
      <c r="A43" s="44" t="s">
        <v>111</v>
      </c>
      <c r="B43" s="29" t="s">
        <v>155</v>
      </c>
      <c r="C43" s="57" t="s">
        <v>123</v>
      </c>
      <c r="D43" s="102"/>
      <c r="E43" s="86"/>
      <c r="T43" s="14"/>
    </row>
    <row r="44" spans="1:20" x14ac:dyDescent="0.2">
      <c r="A44" s="35" t="s">
        <v>104</v>
      </c>
      <c r="B44" s="27" t="s">
        <v>115</v>
      </c>
      <c r="C44" s="13" t="s">
        <v>47</v>
      </c>
      <c r="D44" s="93" t="s">
        <v>116</v>
      </c>
      <c r="E44" s="86"/>
      <c r="T44" s="14"/>
    </row>
    <row r="45" spans="1:20" x14ac:dyDescent="0.2">
      <c r="A45" s="44" t="s">
        <v>111</v>
      </c>
      <c r="B45" s="27" t="s">
        <v>117</v>
      </c>
      <c r="C45" s="13" t="s">
        <v>118</v>
      </c>
      <c r="D45" s="94"/>
      <c r="E45" s="86"/>
      <c r="T45" s="14"/>
    </row>
    <row r="46" spans="1:20" ht="28" x14ac:dyDescent="0.2">
      <c r="A46" s="44" t="s">
        <v>111</v>
      </c>
      <c r="B46" s="27" t="s">
        <v>60</v>
      </c>
      <c r="C46" s="13" t="s">
        <v>47</v>
      </c>
      <c r="D46" s="94"/>
      <c r="E46" s="86"/>
      <c r="T46" s="14"/>
    </row>
    <row r="47" spans="1:20" ht="28" x14ac:dyDescent="0.2">
      <c r="A47" s="44" t="s">
        <v>111</v>
      </c>
      <c r="B47" s="27" t="s">
        <v>37</v>
      </c>
      <c r="C47" s="13" t="s">
        <v>47</v>
      </c>
      <c r="D47" s="94"/>
      <c r="E47" s="86"/>
      <c r="T47" s="14"/>
    </row>
    <row r="48" spans="1:20" x14ac:dyDescent="0.2">
      <c r="A48" s="44" t="s">
        <v>111</v>
      </c>
      <c r="B48" s="27" t="s">
        <v>34</v>
      </c>
      <c r="C48" s="55" t="s">
        <v>53</v>
      </c>
      <c r="D48" s="94"/>
      <c r="E48" s="86"/>
      <c r="T48" s="14"/>
    </row>
    <row r="49" spans="1:20" ht="17" thickBot="1" x14ac:dyDescent="0.25">
      <c r="A49" s="44" t="s">
        <v>111</v>
      </c>
      <c r="B49" s="45" t="s">
        <v>36</v>
      </c>
      <c r="C49" s="46" t="s">
        <v>53</v>
      </c>
      <c r="D49" s="95"/>
      <c r="E49" s="86"/>
      <c r="T49" s="14"/>
    </row>
    <row r="50" spans="1:20" ht="26.5" customHeight="1" x14ac:dyDescent="0.2">
      <c r="A50" s="48" t="s">
        <v>111</v>
      </c>
      <c r="B50" s="22" t="s">
        <v>38</v>
      </c>
      <c r="C50" s="53" t="s">
        <v>67</v>
      </c>
      <c r="D50" s="96" t="s">
        <v>119</v>
      </c>
      <c r="E50" s="98" t="s">
        <v>120</v>
      </c>
      <c r="T50" s="14"/>
    </row>
    <row r="51" spans="1:20" ht="17" thickBot="1" x14ac:dyDescent="0.25">
      <c r="A51" s="47" t="s">
        <v>111</v>
      </c>
      <c r="B51" s="45" t="s">
        <v>72</v>
      </c>
      <c r="C51" s="54" t="s">
        <v>67</v>
      </c>
      <c r="D51" s="97"/>
      <c r="E51" s="99"/>
      <c r="T51" s="14"/>
    </row>
    <row r="52" spans="1:20" ht="27" customHeight="1" x14ac:dyDescent="0.2">
      <c r="T52" s="14"/>
    </row>
    <row r="53" spans="1:20" x14ac:dyDescent="0.2">
      <c r="T53" s="14"/>
    </row>
    <row r="54" spans="1:20" x14ac:dyDescent="0.2">
      <c r="T54" s="14"/>
    </row>
    <row r="55" spans="1:20" ht="30" customHeight="1" x14ac:dyDescent="0.2">
      <c r="T55" s="14"/>
    </row>
    <row r="56" spans="1:20" x14ac:dyDescent="0.2">
      <c r="T56" s="14"/>
    </row>
    <row r="57" spans="1:20" ht="20" customHeight="1" x14ac:dyDescent="0.2">
      <c r="T57" s="14"/>
    </row>
    <row r="58" spans="1:20" ht="42" customHeight="1" x14ac:dyDescent="0.2">
      <c r="T58" s="14"/>
    </row>
    <row r="59" spans="1:20" ht="35" customHeight="1" x14ac:dyDescent="0.2">
      <c r="T59" s="14"/>
    </row>
    <row r="60" spans="1:20" x14ac:dyDescent="0.2">
      <c r="T60" s="14"/>
    </row>
    <row r="61" spans="1:20" x14ac:dyDescent="0.2">
      <c r="T61" s="14"/>
    </row>
    <row r="62" spans="1:20" x14ac:dyDescent="0.2">
      <c r="T62" s="14"/>
    </row>
    <row r="63" spans="1:20" x14ac:dyDescent="0.2">
      <c r="T63" s="14"/>
    </row>
    <row r="64" spans="1:20" x14ac:dyDescent="0.2">
      <c r="T64" s="14"/>
    </row>
    <row r="65" spans="20:20" x14ac:dyDescent="0.2">
      <c r="T65" s="14"/>
    </row>
    <row r="66" spans="20:20" x14ac:dyDescent="0.2">
      <c r="T66" s="14"/>
    </row>
  </sheetData>
  <mergeCells count="23">
    <mergeCell ref="D50:D51"/>
    <mergeCell ref="E50:E51"/>
    <mergeCell ref="D9:D18"/>
    <mergeCell ref="E9:E21"/>
    <mergeCell ref="G14:G15"/>
    <mergeCell ref="D38:D43"/>
    <mergeCell ref="J15:J16"/>
    <mergeCell ref="D19:D21"/>
    <mergeCell ref="D23:D24"/>
    <mergeCell ref="E23:E49"/>
    <mergeCell ref="G24:G28"/>
    <mergeCell ref="D25:D34"/>
    <mergeCell ref="D36:D37"/>
    <mergeCell ref="D44:D49"/>
    <mergeCell ref="L4:P4"/>
    <mergeCell ref="L5:O5"/>
    <mergeCell ref="D6:D8"/>
    <mergeCell ref="G7:G8"/>
    <mergeCell ref="A1:E1"/>
    <mergeCell ref="H1:J1"/>
    <mergeCell ref="D3:D5"/>
    <mergeCell ref="E3:E8"/>
    <mergeCell ref="G4:G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61C74-C5E1-4D40-B667-E9B16DAF0845}">
  <sheetPr>
    <tabColor theme="9" tint="0.59999389629810485"/>
  </sheetPr>
  <dimension ref="A1:S8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R22" sqref="R22"/>
    </sheetView>
  </sheetViews>
  <sheetFormatPr baseColWidth="10" defaultColWidth="11.1640625" defaultRowHeight="16" x14ac:dyDescent="0.2"/>
  <cols>
    <col min="1" max="1" width="11.1640625" style="51"/>
    <col min="2" max="2" width="36.33203125" customWidth="1"/>
    <col min="3" max="3" width="26.1640625" customWidth="1"/>
    <col min="4" max="6" width="4.5" bestFit="1" customWidth="1"/>
    <col min="7" max="7" width="4.5" customWidth="1"/>
    <col min="8" max="11" width="4.5" bestFit="1" customWidth="1"/>
    <col min="12" max="12" width="4.5" customWidth="1"/>
    <col min="13" max="13" width="4.5" bestFit="1" customWidth="1"/>
    <col min="14" max="15" width="11.1640625" style="6"/>
    <col min="16" max="16" width="21.5" style="6" bestFit="1" customWidth="1"/>
    <col min="17" max="17" width="11.1640625" style="6"/>
    <col min="18" max="18" width="20.83203125" style="6" bestFit="1" customWidth="1"/>
    <col min="19" max="16384" width="11.1640625" style="6"/>
  </cols>
  <sheetData>
    <row r="1" spans="1:19" x14ac:dyDescent="0.2">
      <c r="A1" s="106" t="s">
        <v>25</v>
      </c>
      <c r="B1" s="117" t="s">
        <v>26</v>
      </c>
      <c r="C1" s="116" t="s">
        <v>5</v>
      </c>
      <c r="D1" s="115" t="s">
        <v>121</v>
      </c>
      <c r="E1" s="115"/>
      <c r="F1" s="115"/>
      <c r="G1" s="115"/>
      <c r="H1" s="115"/>
      <c r="I1" s="115"/>
      <c r="J1" s="115"/>
      <c r="K1" s="115"/>
      <c r="L1" s="115"/>
      <c r="M1" s="115"/>
    </row>
    <row r="2" spans="1:19" x14ac:dyDescent="0.2">
      <c r="A2" s="106"/>
      <c r="B2" s="117"/>
      <c r="C2" s="116"/>
      <c r="D2" s="114" t="s">
        <v>0</v>
      </c>
      <c r="E2" s="114"/>
      <c r="F2" s="118" t="s">
        <v>3</v>
      </c>
      <c r="G2" s="118"/>
      <c r="H2" s="118"/>
      <c r="I2" s="118"/>
      <c r="J2" s="118"/>
      <c r="K2" s="118"/>
      <c r="L2" s="118"/>
      <c r="M2" s="118"/>
    </row>
    <row r="3" spans="1:19" ht="75" x14ac:dyDescent="0.2">
      <c r="A3" s="106"/>
      <c r="B3" s="117"/>
      <c r="C3" s="116"/>
      <c r="D3" s="9" t="s">
        <v>1</v>
      </c>
      <c r="E3" s="9" t="s">
        <v>2</v>
      </c>
      <c r="F3" s="8" t="s">
        <v>97</v>
      </c>
      <c r="G3" s="8" t="s">
        <v>27</v>
      </c>
      <c r="H3" s="8" t="s">
        <v>28</v>
      </c>
      <c r="I3" s="8" t="s">
        <v>29</v>
      </c>
      <c r="J3" s="8" t="s">
        <v>30</v>
      </c>
      <c r="K3" s="8" t="s">
        <v>31</v>
      </c>
      <c r="L3" s="8" t="s">
        <v>122</v>
      </c>
      <c r="M3" s="8" t="s">
        <v>96</v>
      </c>
    </row>
    <row r="4" spans="1:19" x14ac:dyDescent="0.2">
      <c r="A4" s="113" t="s">
        <v>4</v>
      </c>
      <c r="B4" s="119" t="s">
        <v>127</v>
      </c>
      <c r="C4" s="4" t="s">
        <v>9</v>
      </c>
      <c r="D4" s="5" t="s">
        <v>154</v>
      </c>
      <c r="E4" s="5" t="s">
        <v>154</v>
      </c>
      <c r="F4" s="5" t="s">
        <v>154</v>
      </c>
      <c r="G4" s="5">
        <f t="shared" ref="G4:M4" si="0">SUM(G6:G10)*G5</f>
        <v>0</v>
      </c>
      <c r="H4" s="5">
        <f t="shared" si="0"/>
        <v>0</v>
      </c>
      <c r="I4" s="5" t="s">
        <v>154</v>
      </c>
      <c r="J4" s="5" t="s">
        <v>154</v>
      </c>
      <c r="K4" s="5">
        <f t="shared" si="0"/>
        <v>-11</v>
      </c>
      <c r="L4" s="5" t="s">
        <v>154</v>
      </c>
      <c r="M4" s="5">
        <f t="shared" si="0"/>
        <v>-11</v>
      </c>
      <c r="O4" s="70" t="s">
        <v>162</v>
      </c>
      <c r="P4" s="61"/>
      <c r="Q4" s="61"/>
      <c r="R4" s="61"/>
      <c r="S4" s="61"/>
    </row>
    <row r="5" spans="1:19" ht="17" x14ac:dyDescent="0.2">
      <c r="A5" s="113"/>
      <c r="B5" s="120"/>
      <c r="C5" s="69" t="s">
        <v>6</v>
      </c>
      <c r="D5" s="2"/>
      <c r="E5" s="2"/>
      <c r="F5" s="2"/>
      <c r="G5" s="68">
        <v>0</v>
      </c>
      <c r="H5" s="68">
        <v>0</v>
      </c>
      <c r="I5" s="2"/>
      <c r="J5" s="2"/>
      <c r="K5" s="2">
        <v>-1</v>
      </c>
      <c r="L5" s="2"/>
      <c r="M5" s="2">
        <v>-1</v>
      </c>
      <c r="O5" s="103" t="s">
        <v>163</v>
      </c>
      <c r="P5" s="71" t="s">
        <v>164</v>
      </c>
      <c r="Q5" s="72" t="s">
        <v>10</v>
      </c>
      <c r="R5" s="73" t="s">
        <v>11</v>
      </c>
      <c r="S5" s="74" t="s">
        <v>12</v>
      </c>
    </row>
    <row r="6" spans="1:19" ht="17" x14ac:dyDescent="0.2">
      <c r="A6" s="113"/>
      <c r="B6" s="120"/>
      <c r="C6" s="69" t="s">
        <v>160</v>
      </c>
      <c r="D6" s="2"/>
      <c r="E6" s="2"/>
      <c r="F6" s="2"/>
      <c r="G6" s="2"/>
      <c r="H6" s="2"/>
      <c r="I6" s="2"/>
      <c r="J6" s="2"/>
      <c r="K6" s="2">
        <v>1</v>
      </c>
      <c r="L6" s="2"/>
      <c r="M6" s="2">
        <v>1</v>
      </c>
      <c r="O6" s="103"/>
      <c r="P6" s="75" t="s">
        <v>165</v>
      </c>
      <c r="Q6" s="74" t="s">
        <v>14</v>
      </c>
      <c r="R6" s="73" t="s">
        <v>13</v>
      </c>
      <c r="S6" s="72" t="s">
        <v>135</v>
      </c>
    </row>
    <row r="7" spans="1:19" ht="17" x14ac:dyDescent="0.2">
      <c r="A7" s="113"/>
      <c r="B7" s="120"/>
      <c r="C7" s="69" t="s">
        <v>23</v>
      </c>
      <c r="D7" s="2"/>
      <c r="E7" s="2"/>
      <c r="F7" s="2"/>
      <c r="G7" s="2"/>
      <c r="H7" s="2"/>
      <c r="I7" s="2"/>
      <c r="J7" s="2"/>
      <c r="K7" s="2">
        <v>3</v>
      </c>
      <c r="L7" s="2"/>
      <c r="M7" s="2">
        <v>3</v>
      </c>
      <c r="O7" s="103"/>
      <c r="P7" s="75" t="s">
        <v>166</v>
      </c>
      <c r="Q7" s="74" t="s">
        <v>17</v>
      </c>
      <c r="R7" s="73" t="s">
        <v>16</v>
      </c>
      <c r="S7" s="72" t="s">
        <v>15</v>
      </c>
    </row>
    <row r="8" spans="1:19" ht="17" x14ac:dyDescent="0.2">
      <c r="A8" s="113"/>
      <c r="B8" s="120"/>
      <c r="C8" s="69" t="s">
        <v>161</v>
      </c>
      <c r="D8" s="2"/>
      <c r="E8" s="2"/>
      <c r="F8" s="2"/>
      <c r="G8" s="2"/>
      <c r="H8" s="2"/>
      <c r="I8" s="2"/>
      <c r="J8" s="2"/>
      <c r="K8" s="2">
        <v>3</v>
      </c>
      <c r="L8" s="2"/>
      <c r="M8" s="2">
        <v>3</v>
      </c>
      <c r="O8" s="103"/>
      <c r="P8" s="75" t="s">
        <v>167</v>
      </c>
      <c r="Q8" s="74" t="s">
        <v>168</v>
      </c>
      <c r="R8" s="73" t="s">
        <v>169</v>
      </c>
      <c r="S8" s="72" t="s">
        <v>24</v>
      </c>
    </row>
    <row r="9" spans="1:19" ht="17" x14ac:dyDescent="0.2">
      <c r="A9" s="113"/>
      <c r="B9" s="120"/>
      <c r="C9" s="69" t="s">
        <v>7</v>
      </c>
      <c r="D9" s="2"/>
      <c r="E9" s="2"/>
      <c r="F9" s="2"/>
      <c r="G9" s="2"/>
      <c r="H9" s="2"/>
      <c r="I9" s="2"/>
      <c r="J9" s="2"/>
      <c r="K9" s="2">
        <v>3</v>
      </c>
      <c r="L9" s="2"/>
      <c r="M9" s="2">
        <v>3</v>
      </c>
      <c r="O9" s="103"/>
      <c r="P9" s="75" t="s">
        <v>170</v>
      </c>
      <c r="Q9" s="74" t="s">
        <v>19</v>
      </c>
      <c r="R9" s="73" t="s">
        <v>13</v>
      </c>
      <c r="S9" s="72" t="s">
        <v>18</v>
      </c>
    </row>
    <row r="10" spans="1:19" ht="17" x14ac:dyDescent="0.2">
      <c r="A10" s="113"/>
      <c r="B10" s="121"/>
      <c r="C10" s="69" t="s">
        <v>8</v>
      </c>
      <c r="D10" s="2"/>
      <c r="E10" s="2"/>
      <c r="F10" s="2"/>
      <c r="G10" s="2"/>
      <c r="H10" s="2"/>
      <c r="I10" s="2"/>
      <c r="J10" s="2"/>
      <c r="K10" s="2">
        <v>1</v>
      </c>
      <c r="L10" s="2"/>
      <c r="M10" s="2">
        <v>1</v>
      </c>
      <c r="O10" s="103"/>
      <c r="P10" s="75" t="s">
        <v>171</v>
      </c>
      <c r="Q10" s="74" t="s">
        <v>22</v>
      </c>
      <c r="R10" s="73" t="s">
        <v>21</v>
      </c>
      <c r="S10" s="72" t="s">
        <v>20</v>
      </c>
    </row>
    <row r="11" spans="1:19" x14ac:dyDescent="0.2">
      <c r="A11" s="113"/>
      <c r="B11" s="119" t="s">
        <v>125</v>
      </c>
      <c r="C11" s="4" t="s">
        <v>9</v>
      </c>
      <c r="D11" s="5">
        <f>SUM(D13:D17)*D12</f>
        <v>-9</v>
      </c>
      <c r="E11" s="5">
        <f t="shared" ref="E11" si="1">SUM(E13:E17)*E12</f>
        <v>-10</v>
      </c>
      <c r="F11" s="5" t="s">
        <v>154</v>
      </c>
      <c r="G11" s="5" t="s">
        <v>154</v>
      </c>
      <c r="H11" s="5" t="s">
        <v>154</v>
      </c>
      <c r="I11" s="5" t="s">
        <v>154</v>
      </c>
      <c r="J11" s="5" t="s">
        <v>154</v>
      </c>
      <c r="K11" s="5" t="s">
        <v>154</v>
      </c>
      <c r="L11" s="5" t="s">
        <v>154</v>
      </c>
      <c r="M11" s="5" t="s">
        <v>154</v>
      </c>
    </row>
    <row r="12" spans="1:19" ht="17" x14ac:dyDescent="0.2">
      <c r="A12" s="113"/>
      <c r="B12" s="120"/>
      <c r="C12" s="69" t="s">
        <v>6</v>
      </c>
      <c r="D12" s="2">
        <v>-1</v>
      </c>
      <c r="E12" s="2">
        <v>-1</v>
      </c>
      <c r="F12" s="2"/>
      <c r="G12" s="2"/>
      <c r="H12" s="2"/>
      <c r="I12" s="2"/>
      <c r="J12" s="2"/>
      <c r="K12" s="2"/>
      <c r="L12" s="2"/>
      <c r="M12" s="2"/>
    </row>
    <row r="13" spans="1:19" ht="17" x14ac:dyDescent="0.2">
      <c r="A13" s="113"/>
      <c r="B13" s="120"/>
      <c r="C13" s="69" t="s">
        <v>160</v>
      </c>
      <c r="D13" s="2">
        <v>2</v>
      </c>
      <c r="E13" s="2">
        <v>2</v>
      </c>
      <c r="F13" s="2"/>
      <c r="G13" s="2"/>
      <c r="H13" s="2"/>
      <c r="I13" s="2"/>
      <c r="J13" s="2"/>
      <c r="K13" s="2"/>
      <c r="L13" s="2"/>
      <c r="M13" s="2"/>
    </row>
    <row r="14" spans="1:19" ht="17" x14ac:dyDescent="0.2">
      <c r="A14" s="113"/>
      <c r="B14" s="120"/>
      <c r="C14" s="69" t="s">
        <v>23</v>
      </c>
      <c r="D14" s="2">
        <v>2</v>
      </c>
      <c r="E14" s="2">
        <v>3</v>
      </c>
      <c r="F14" s="2"/>
      <c r="G14" s="2"/>
      <c r="H14" s="2"/>
      <c r="I14" s="2"/>
      <c r="J14" s="2"/>
      <c r="K14" s="2"/>
      <c r="L14" s="2"/>
      <c r="M14" s="2"/>
    </row>
    <row r="15" spans="1:19" ht="17" x14ac:dyDescent="0.2">
      <c r="A15" s="113"/>
      <c r="B15" s="120"/>
      <c r="C15" s="69" t="s">
        <v>161</v>
      </c>
      <c r="D15" s="2">
        <v>1</v>
      </c>
      <c r="E15" s="2">
        <v>1</v>
      </c>
      <c r="F15" s="2"/>
      <c r="G15" s="2"/>
      <c r="H15" s="2"/>
      <c r="I15" s="2"/>
      <c r="J15" s="2"/>
      <c r="K15" s="2"/>
      <c r="L15" s="2"/>
      <c r="M15" s="2"/>
    </row>
    <row r="16" spans="1:19" ht="17" x14ac:dyDescent="0.2">
      <c r="A16" s="113"/>
      <c r="B16" s="120"/>
      <c r="C16" s="69" t="s">
        <v>7</v>
      </c>
      <c r="D16" s="2">
        <v>3</v>
      </c>
      <c r="E16" s="2">
        <v>3</v>
      </c>
      <c r="F16" s="2"/>
      <c r="G16" s="2"/>
      <c r="H16" s="2"/>
      <c r="I16" s="2"/>
      <c r="J16" s="2"/>
      <c r="K16" s="2"/>
      <c r="L16" s="2"/>
      <c r="M16" s="2"/>
    </row>
    <row r="17" spans="1:13" ht="17" x14ac:dyDescent="0.2">
      <c r="A17" s="113"/>
      <c r="B17" s="121"/>
      <c r="C17" s="69" t="s">
        <v>8</v>
      </c>
      <c r="D17" s="2">
        <v>1</v>
      </c>
      <c r="E17" s="2">
        <v>1</v>
      </c>
      <c r="F17" s="2"/>
      <c r="G17" s="2"/>
      <c r="H17" s="2"/>
      <c r="I17" s="2"/>
      <c r="J17" s="2"/>
      <c r="K17" s="2"/>
      <c r="L17" s="2"/>
      <c r="M17" s="2"/>
    </row>
    <row r="18" spans="1:13" x14ac:dyDescent="0.2">
      <c r="A18" s="104" t="s">
        <v>103</v>
      </c>
      <c r="B18" s="107" t="s">
        <v>102</v>
      </c>
      <c r="C18" s="4" t="s">
        <v>9</v>
      </c>
      <c r="D18" s="5">
        <f>SUM(D20:D24)*D19</f>
        <v>-10</v>
      </c>
      <c r="E18" s="5">
        <f t="shared" ref="E18:M18" si="2">SUM(E20:E24)*E19</f>
        <v>-11</v>
      </c>
      <c r="F18" s="5" t="s">
        <v>154</v>
      </c>
      <c r="G18" s="5">
        <f t="shared" si="2"/>
        <v>-10</v>
      </c>
      <c r="H18" s="5">
        <f t="shared" si="2"/>
        <v>-10</v>
      </c>
      <c r="I18" s="5" t="s">
        <v>154</v>
      </c>
      <c r="J18" s="5" t="s">
        <v>154</v>
      </c>
      <c r="K18" s="5">
        <f t="shared" si="2"/>
        <v>-13</v>
      </c>
      <c r="L18" s="5" t="s">
        <v>154</v>
      </c>
      <c r="M18" s="5">
        <f t="shared" si="2"/>
        <v>-13</v>
      </c>
    </row>
    <row r="19" spans="1:13" ht="17" x14ac:dyDescent="0.2">
      <c r="A19" s="104"/>
      <c r="B19" s="108"/>
      <c r="C19" s="69" t="s">
        <v>6</v>
      </c>
      <c r="D19" s="2">
        <v>-1</v>
      </c>
      <c r="E19" s="2">
        <v>-1</v>
      </c>
      <c r="F19" s="2"/>
      <c r="G19" s="2">
        <v>-1</v>
      </c>
      <c r="H19" s="2">
        <v>-1</v>
      </c>
      <c r="I19" s="2"/>
      <c r="J19" s="2"/>
      <c r="K19" s="2">
        <v>-1</v>
      </c>
      <c r="L19" s="2"/>
      <c r="M19" s="2">
        <v>-1</v>
      </c>
    </row>
    <row r="20" spans="1:13" ht="17" x14ac:dyDescent="0.2">
      <c r="A20" s="104"/>
      <c r="B20" s="108"/>
      <c r="C20" s="69" t="s">
        <v>160</v>
      </c>
      <c r="D20" s="2">
        <v>3</v>
      </c>
      <c r="E20" s="2">
        <v>3</v>
      </c>
      <c r="F20" s="2"/>
      <c r="G20" s="2">
        <v>1</v>
      </c>
      <c r="H20" s="2">
        <v>1</v>
      </c>
      <c r="I20" s="2"/>
      <c r="J20" s="2"/>
      <c r="K20" s="2">
        <v>3</v>
      </c>
      <c r="L20" s="2"/>
      <c r="M20" s="2">
        <v>3</v>
      </c>
    </row>
    <row r="21" spans="1:13" ht="17" x14ac:dyDescent="0.2">
      <c r="A21" s="104"/>
      <c r="B21" s="108"/>
      <c r="C21" s="69" t="s">
        <v>23</v>
      </c>
      <c r="D21" s="2">
        <v>3</v>
      </c>
      <c r="E21" s="2">
        <v>3</v>
      </c>
      <c r="F21" s="2"/>
      <c r="G21" s="2">
        <v>3</v>
      </c>
      <c r="H21" s="2">
        <v>3</v>
      </c>
      <c r="I21" s="2"/>
      <c r="J21" s="2"/>
      <c r="K21" s="2">
        <v>3</v>
      </c>
      <c r="L21" s="2"/>
      <c r="M21" s="2">
        <v>3</v>
      </c>
    </row>
    <row r="22" spans="1:13" ht="17" x14ac:dyDescent="0.2">
      <c r="A22" s="104"/>
      <c r="B22" s="108"/>
      <c r="C22" s="69" t="s">
        <v>161</v>
      </c>
      <c r="D22" s="2">
        <v>1</v>
      </c>
      <c r="E22" s="2">
        <v>1</v>
      </c>
      <c r="F22" s="2"/>
      <c r="G22" s="2">
        <v>2</v>
      </c>
      <c r="H22" s="2">
        <v>2</v>
      </c>
      <c r="I22" s="2"/>
      <c r="J22" s="2"/>
      <c r="K22" s="2">
        <v>3</v>
      </c>
      <c r="L22" s="2"/>
      <c r="M22" s="2">
        <v>3</v>
      </c>
    </row>
    <row r="23" spans="1:13" ht="17" x14ac:dyDescent="0.2">
      <c r="A23" s="104"/>
      <c r="B23" s="108"/>
      <c r="C23" s="69" t="s">
        <v>7</v>
      </c>
      <c r="D23" s="2">
        <v>2</v>
      </c>
      <c r="E23" s="2">
        <v>3</v>
      </c>
      <c r="F23" s="2"/>
      <c r="G23" s="2">
        <v>3</v>
      </c>
      <c r="H23" s="2">
        <v>3</v>
      </c>
      <c r="I23" s="2"/>
      <c r="J23" s="2"/>
      <c r="K23" s="2">
        <v>3</v>
      </c>
      <c r="L23" s="2"/>
      <c r="M23" s="2">
        <v>3</v>
      </c>
    </row>
    <row r="24" spans="1:13" ht="17" x14ac:dyDescent="0.2">
      <c r="A24" s="104"/>
      <c r="B24" s="109"/>
      <c r="C24" s="69" t="s">
        <v>8</v>
      </c>
      <c r="D24" s="2">
        <v>1</v>
      </c>
      <c r="E24" s="2">
        <v>1</v>
      </c>
      <c r="F24" s="2"/>
      <c r="G24" s="2">
        <v>1</v>
      </c>
      <c r="H24" s="2">
        <v>1</v>
      </c>
      <c r="I24" s="2"/>
      <c r="J24" s="2"/>
      <c r="K24" s="2">
        <v>1</v>
      </c>
      <c r="L24" s="2"/>
      <c r="M24" s="2">
        <v>1</v>
      </c>
    </row>
    <row r="25" spans="1:13" x14ac:dyDescent="0.2">
      <c r="A25" s="104"/>
      <c r="B25" s="107" t="s">
        <v>105</v>
      </c>
      <c r="C25" s="4" t="s">
        <v>9</v>
      </c>
      <c r="D25" s="5">
        <f>SUM(D27:D31)*D26</f>
        <v>-11</v>
      </c>
      <c r="E25" s="5">
        <f t="shared" ref="E25" si="3">SUM(E27:E31)*E26</f>
        <v>0</v>
      </c>
      <c r="F25" s="5" t="s">
        <v>154</v>
      </c>
      <c r="G25" s="5" t="s">
        <v>154</v>
      </c>
      <c r="H25" s="5" t="s">
        <v>154</v>
      </c>
      <c r="I25" s="5" t="s">
        <v>154</v>
      </c>
      <c r="J25" s="5" t="s">
        <v>154</v>
      </c>
      <c r="K25" s="5" t="s">
        <v>154</v>
      </c>
      <c r="L25" s="5" t="s">
        <v>154</v>
      </c>
      <c r="M25" s="5" t="s">
        <v>154</v>
      </c>
    </row>
    <row r="26" spans="1:13" ht="17" x14ac:dyDescent="0.2">
      <c r="A26" s="104"/>
      <c r="B26" s="108"/>
      <c r="C26" s="69" t="s">
        <v>6</v>
      </c>
      <c r="D26" s="2">
        <v>-1</v>
      </c>
      <c r="E26" s="68">
        <v>0</v>
      </c>
      <c r="F26" s="2"/>
      <c r="G26" s="2"/>
      <c r="H26" s="2"/>
      <c r="I26" s="2"/>
      <c r="J26" s="2"/>
      <c r="K26" s="2"/>
      <c r="L26" s="2"/>
      <c r="M26" s="2"/>
    </row>
    <row r="27" spans="1:13" ht="17" x14ac:dyDescent="0.2">
      <c r="A27" s="104"/>
      <c r="B27" s="108"/>
      <c r="C27" s="69" t="s">
        <v>160</v>
      </c>
      <c r="D27" s="2">
        <v>3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7" x14ac:dyDescent="0.2">
      <c r="A28" s="104"/>
      <c r="B28" s="108"/>
      <c r="C28" s="69" t="s">
        <v>23</v>
      </c>
      <c r="D28" s="2">
        <v>3</v>
      </c>
      <c r="E28" s="2"/>
      <c r="F28" s="2"/>
      <c r="G28" s="2"/>
      <c r="H28" s="2"/>
      <c r="I28" s="2"/>
      <c r="J28" s="2"/>
      <c r="K28" s="2"/>
      <c r="L28" s="2"/>
      <c r="M28" s="2"/>
    </row>
    <row r="29" spans="1:13" ht="17" x14ac:dyDescent="0.2">
      <c r="A29" s="104"/>
      <c r="B29" s="108"/>
      <c r="C29" s="69" t="s">
        <v>161</v>
      </c>
      <c r="D29" s="2">
        <v>1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7" x14ac:dyDescent="0.2">
      <c r="A30" s="104"/>
      <c r="B30" s="108"/>
      <c r="C30" s="69" t="s">
        <v>7</v>
      </c>
      <c r="D30" s="2">
        <v>3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7" x14ac:dyDescent="0.2">
      <c r="A31" s="104"/>
      <c r="B31" s="109"/>
      <c r="C31" s="69" t="s">
        <v>8</v>
      </c>
      <c r="D31" s="2">
        <v>1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x14ac:dyDescent="0.2">
      <c r="A32" s="104" t="s">
        <v>108</v>
      </c>
      <c r="B32" s="110" t="s">
        <v>107</v>
      </c>
      <c r="C32" s="4" t="s">
        <v>9</v>
      </c>
      <c r="D32" s="5">
        <f>SUM(D34:D38)*D33</f>
        <v>-10</v>
      </c>
      <c r="E32" s="5" t="s">
        <v>154</v>
      </c>
      <c r="F32" s="5" t="s">
        <v>154</v>
      </c>
      <c r="G32" s="5" t="s">
        <v>154</v>
      </c>
      <c r="H32" s="5" t="s">
        <v>154</v>
      </c>
      <c r="I32" s="5" t="s">
        <v>154</v>
      </c>
      <c r="J32" s="5" t="s">
        <v>154</v>
      </c>
      <c r="K32" s="5" t="s">
        <v>154</v>
      </c>
      <c r="L32" s="5" t="s">
        <v>154</v>
      </c>
      <c r="M32" s="5" t="s">
        <v>154</v>
      </c>
    </row>
    <row r="33" spans="1:13" ht="17" x14ac:dyDescent="0.2">
      <c r="A33" s="104"/>
      <c r="B33" s="111"/>
      <c r="C33" s="69" t="s">
        <v>6</v>
      </c>
      <c r="D33" s="2">
        <v>-1</v>
      </c>
      <c r="E33" s="56"/>
      <c r="F33" s="2"/>
      <c r="G33" s="2"/>
      <c r="H33" s="2"/>
      <c r="I33" s="2"/>
      <c r="J33" s="2"/>
      <c r="K33" s="2"/>
      <c r="L33" s="2"/>
      <c r="M33" s="2"/>
    </row>
    <row r="34" spans="1:13" ht="17" x14ac:dyDescent="0.2">
      <c r="A34" s="104"/>
      <c r="B34" s="111"/>
      <c r="C34" s="69" t="s">
        <v>160</v>
      </c>
      <c r="D34" s="2">
        <v>3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7" x14ac:dyDescent="0.2">
      <c r="A35" s="104"/>
      <c r="B35" s="111"/>
      <c r="C35" s="69" t="s">
        <v>23</v>
      </c>
      <c r="D35" s="2">
        <v>3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7" x14ac:dyDescent="0.2">
      <c r="A36" s="104"/>
      <c r="B36" s="111"/>
      <c r="C36" s="69" t="s">
        <v>161</v>
      </c>
      <c r="D36" s="2">
        <v>1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7" x14ac:dyDescent="0.2">
      <c r="A37" s="104"/>
      <c r="B37" s="111"/>
      <c r="C37" s="69" t="s">
        <v>7</v>
      </c>
      <c r="D37" s="2">
        <v>2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7" x14ac:dyDescent="0.2">
      <c r="A38" s="104"/>
      <c r="B38" s="112"/>
      <c r="C38" s="69" t="s">
        <v>8</v>
      </c>
      <c r="D38" s="2">
        <v>1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x14ac:dyDescent="0.2">
      <c r="A39" s="104" t="s">
        <v>110</v>
      </c>
      <c r="B39" s="107" t="s">
        <v>109</v>
      </c>
      <c r="C39" s="4" t="s">
        <v>9</v>
      </c>
      <c r="D39" s="5" t="s">
        <v>154</v>
      </c>
      <c r="E39" s="5" t="s">
        <v>154</v>
      </c>
      <c r="F39" s="5" t="s">
        <v>154</v>
      </c>
      <c r="G39" s="5">
        <f t="shared" ref="G39:L39" si="4">SUM(G41:G45)*G40</f>
        <v>-10</v>
      </c>
      <c r="H39" s="5">
        <f t="shared" si="4"/>
        <v>0</v>
      </c>
      <c r="I39" s="5">
        <f t="shared" si="4"/>
        <v>0</v>
      </c>
      <c r="J39" s="5">
        <f t="shared" si="4"/>
        <v>0</v>
      </c>
      <c r="K39" s="5">
        <f t="shared" si="4"/>
        <v>0</v>
      </c>
      <c r="L39" s="5">
        <f t="shared" si="4"/>
        <v>-8</v>
      </c>
      <c r="M39" s="5" t="s">
        <v>154</v>
      </c>
    </row>
    <row r="40" spans="1:13" ht="17" x14ac:dyDescent="0.2">
      <c r="A40" s="104"/>
      <c r="B40" s="108"/>
      <c r="C40" s="69" t="s">
        <v>6</v>
      </c>
      <c r="D40" s="2"/>
      <c r="E40" s="2"/>
      <c r="F40" s="2"/>
      <c r="G40" s="2">
        <v>-1</v>
      </c>
      <c r="H40" s="68">
        <v>0</v>
      </c>
      <c r="I40" s="68">
        <v>0</v>
      </c>
      <c r="J40" s="68">
        <v>0</v>
      </c>
      <c r="K40" s="68">
        <v>0</v>
      </c>
      <c r="L40" s="2">
        <v>-1</v>
      </c>
      <c r="M40" s="2"/>
    </row>
    <row r="41" spans="1:13" ht="17" x14ac:dyDescent="0.2">
      <c r="A41" s="104"/>
      <c r="B41" s="108"/>
      <c r="C41" s="69" t="s">
        <v>160</v>
      </c>
      <c r="D41" s="2"/>
      <c r="E41" s="2"/>
      <c r="F41" s="2"/>
      <c r="G41" s="2">
        <v>3</v>
      </c>
      <c r="H41" s="2"/>
      <c r="I41" s="2"/>
      <c r="J41" s="2"/>
      <c r="K41" s="2"/>
      <c r="L41" s="2">
        <v>1</v>
      </c>
      <c r="M41" s="2"/>
    </row>
    <row r="42" spans="1:13" ht="17" x14ac:dyDescent="0.2">
      <c r="A42" s="104"/>
      <c r="B42" s="108"/>
      <c r="C42" s="69" t="s">
        <v>23</v>
      </c>
      <c r="D42" s="2"/>
      <c r="E42" s="2"/>
      <c r="F42" s="2"/>
      <c r="G42" s="2">
        <v>2</v>
      </c>
      <c r="H42" s="2"/>
      <c r="I42" s="2"/>
      <c r="J42" s="2"/>
      <c r="K42" s="2"/>
      <c r="L42" s="2">
        <v>3</v>
      </c>
      <c r="M42" s="2"/>
    </row>
    <row r="43" spans="1:13" ht="17" x14ac:dyDescent="0.2">
      <c r="A43" s="104"/>
      <c r="B43" s="108"/>
      <c r="C43" s="69" t="s">
        <v>161</v>
      </c>
      <c r="D43" s="2"/>
      <c r="E43" s="2"/>
      <c r="F43" s="2"/>
      <c r="G43" s="2">
        <v>2</v>
      </c>
      <c r="H43" s="2"/>
      <c r="I43" s="2"/>
      <c r="J43" s="2"/>
      <c r="K43" s="2"/>
      <c r="L43" s="2">
        <v>1</v>
      </c>
      <c r="M43" s="2"/>
    </row>
    <row r="44" spans="1:13" ht="17" x14ac:dyDescent="0.2">
      <c r="A44" s="104"/>
      <c r="B44" s="108"/>
      <c r="C44" s="69" t="s">
        <v>7</v>
      </c>
      <c r="D44" s="2"/>
      <c r="E44" s="2"/>
      <c r="F44" s="2"/>
      <c r="G44" s="2">
        <v>2</v>
      </c>
      <c r="H44" s="2"/>
      <c r="I44" s="2"/>
      <c r="J44" s="2"/>
      <c r="K44" s="2"/>
      <c r="L44" s="2">
        <v>2</v>
      </c>
      <c r="M44" s="2"/>
    </row>
    <row r="45" spans="1:13" ht="17" x14ac:dyDescent="0.2">
      <c r="A45" s="104"/>
      <c r="B45" s="109"/>
      <c r="C45" s="69" t="s">
        <v>8</v>
      </c>
      <c r="D45" s="2"/>
      <c r="E45" s="2"/>
      <c r="F45" s="2"/>
      <c r="G45" s="2">
        <v>1</v>
      </c>
      <c r="H45" s="2"/>
      <c r="I45" s="2"/>
      <c r="J45" s="2"/>
      <c r="K45" s="2"/>
      <c r="L45" s="2">
        <v>1</v>
      </c>
      <c r="M45" s="2"/>
    </row>
    <row r="46" spans="1:13" x14ac:dyDescent="0.2">
      <c r="A46" s="104"/>
      <c r="B46" s="107" t="s">
        <v>112</v>
      </c>
      <c r="C46" s="4" t="s">
        <v>9</v>
      </c>
      <c r="D46" s="5" t="s">
        <v>154</v>
      </c>
      <c r="E46" s="5" t="s">
        <v>154</v>
      </c>
      <c r="F46" s="5">
        <f t="shared" ref="F46:L46" si="5">SUM(F48:F52)*F47</f>
        <v>-12</v>
      </c>
      <c r="G46" s="5">
        <f t="shared" si="5"/>
        <v>-10</v>
      </c>
      <c r="H46" s="5">
        <f t="shared" si="5"/>
        <v>-9</v>
      </c>
      <c r="I46" s="5">
        <f t="shared" si="5"/>
        <v>-9</v>
      </c>
      <c r="J46" s="5">
        <f t="shared" si="5"/>
        <v>-11</v>
      </c>
      <c r="K46" s="5">
        <f t="shared" si="5"/>
        <v>-11</v>
      </c>
      <c r="L46" s="5">
        <f t="shared" si="5"/>
        <v>0</v>
      </c>
      <c r="M46" s="5" t="s">
        <v>154</v>
      </c>
    </row>
    <row r="47" spans="1:13" ht="17" x14ac:dyDescent="0.2">
      <c r="A47" s="104"/>
      <c r="B47" s="108"/>
      <c r="C47" s="69" t="s">
        <v>6</v>
      </c>
      <c r="D47" s="2"/>
      <c r="E47" s="2"/>
      <c r="F47" s="2">
        <v>-1</v>
      </c>
      <c r="G47" s="2">
        <v>-1</v>
      </c>
      <c r="H47" s="2">
        <v>-1</v>
      </c>
      <c r="I47" s="2">
        <v>-1</v>
      </c>
      <c r="J47" s="2">
        <v>-1</v>
      </c>
      <c r="K47" s="2">
        <v>-1</v>
      </c>
      <c r="L47" s="68">
        <v>0</v>
      </c>
      <c r="M47" s="2"/>
    </row>
    <row r="48" spans="1:13" ht="17" x14ac:dyDescent="0.2">
      <c r="A48" s="104"/>
      <c r="B48" s="108"/>
      <c r="C48" s="69" t="s">
        <v>160</v>
      </c>
      <c r="D48" s="2"/>
      <c r="E48" s="2"/>
      <c r="F48" s="2">
        <v>3</v>
      </c>
      <c r="G48" s="2">
        <v>3</v>
      </c>
      <c r="H48" s="2">
        <v>1</v>
      </c>
      <c r="I48" s="2">
        <v>1</v>
      </c>
      <c r="J48" s="2">
        <v>1</v>
      </c>
      <c r="K48" s="2">
        <v>1</v>
      </c>
      <c r="L48" s="2"/>
      <c r="M48" s="2"/>
    </row>
    <row r="49" spans="1:13" ht="17" x14ac:dyDescent="0.2">
      <c r="A49" s="104"/>
      <c r="B49" s="108"/>
      <c r="C49" s="69" t="s">
        <v>23</v>
      </c>
      <c r="D49" s="2"/>
      <c r="E49" s="2"/>
      <c r="F49" s="2">
        <v>3</v>
      </c>
      <c r="G49" s="2">
        <v>2</v>
      </c>
      <c r="H49" s="2">
        <v>3</v>
      </c>
      <c r="I49" s="2">
        <v>3</v>
      </c>
      <c r="J49" s="2">
        <v>3</v>
      </c>
      <c r="K49" s="2">
        <v>3</v>
      </c>
      <c r="L49" s="2"/>
      <c r="M49" s="2"/>
    </row>
    <row r="50" spans="1:13" ht="17" x14ac:dyDescent="0.2">
      <c r="A50" s="104"/>
      <c r="B50" s="108"/>
      <c r="C50" s="69" t="s">
        <v>161</v>
      </c>
      <c r="D50" s="2"/>
      <c r="E50" s="2"/>
      <c r="F50" s="2">
        <v>2</v>
      </c>
      <c r="G50" s="2">
        <v>2</v>
      </c>
      <c r="H50" s="2">
        <v>2</v>
      </c>
      <c r="I50" s="2">
        <v>2</v>
      </c>
      <c r="J50" s="2">
        <v>3</v>
      </c>
      <c r="K50" s="2">
        <v>3</v>
      </c>
      <c r="L50" s="2"/>
      <c r="M50" s="2"/>
    </row>
    <row r="51" spans="1:13" ht="17" x14ac:dyDescent="0.2">
      <c r="A51" s="104"/>
      <c r="B51" s="108"/>
      <c r="C51" s="69" t="s">
        <v>7</v>
      </c>
      <c r="D51" s="2"/>
      <c r="E51" s="2"/>
      <c r="F51" s="2">
        <v>3</v>
      </c>
      <c r="G51" s="2">
        <v>2</v>
      </c>
      <c r="H51" s="2">
        <v>2</v>
      </c>
      <c r="I51" s="2">
        <v>2</v>
      </c>
      <c r="J51" s="2">
        <v>3</v>
      </c>
      <c r="K51" s="2">
        <v>3</v>
      </c>
      <c r="L51" s="2"/>
      <c r="M51" s="2"/>
    </row>
    <row r="52" spans="1:13" ht="17" x14ac:dyDescent="0.2">
      <c r="A52" s="104"/>
      <c r="B52" s="109"/>
      <c r="C52" s="69" t="s">
        <v>8</v>
      </c>
      <c r="D52" s="2"/>
      <c r="E52" s="2"/>
      <c r="F52" s="2">
        <v>1</v>
      </c>
      <c r="G52" s="2">
        <v>1</v>
      </c>
      <c r="H52" s="2">
        <v>1</v>
      </c>
      <c r="I52" s="2">
        <v>1</v>
      </c>
      <c r="J52" s="2">
        <v>1</v>
      </c>
      <c r="K52" s="2">
        <v>1</v>
      </c>
      <c r="L52" s="2"/>
      <c r="M52" s="2"/>
    </row>
    <row r="53" spans="1:13" x14ac:dyDescent="0.2">
      <c r="A53" s="104"/>
      <c r="B53" s="107" t="s">
        <v>113</v>
      </c>
      <c r="C53" s="4" t="s">
        <v>9</v>
      </c>
      <c r="D53" s="5" t="s">
        <v>154</v>
      </c>
      <c r="E53" s="5" t="s">
        <v>154</v>
      </c>
      <c r="F53" s="5" t="s">
        <v>154</v>
      </c>
      <c r="G53" s="5" t="s">
        <v>154</v>
      </c>
      <c r="H53" s="5" t="s">
        <v>154</v>
      </c>
      <c r="I53" s="5">
        <f t="shared" ref="I53" si="6">SUM(I55:I59)*I54</f>
        <v>-10</v>
      </c>
      <c r="J53" s="5" t="s">
        <v>154</v>
      </c>
      <c r="K53" s="5" t="s">
        <v>154</v>
      </c>
      <c r="L53" s="5" t="s">
        <v>154</v>
      </c>
      <c r="M53" s="5" t="s">
        <v>154</v>
      </c>
    </row>
    <row r="54" spans="1:13" ht="17" x14ac:dyDescent="0.2">
      <c r="A54" s="104"/>
      <c r="B54" s="108"/>
      <c r="C54" s="69" t="s">
        <v>6</v>
      </c>
      <c r="D54" s="2"/>
      <c r="E54" s="2"/>
      <c r="F54" s="2"/>
      <c r="G54" s="2"/>
      <c r="H54" s="2"/>
      <c r="I54" s="2">
        <v>-1</v>
      </c>
      <c r="J54" s="2"/>
      <c r="K54" s="2"/>
      <c r="L54" s="2"/>
      <c r="M54" s="2"/>
    </row>
    <row r="55" spans="1:13" ht="17" x14ac:dyDescent="0.2">
      <c r="A55" s="104"/>
      <c r="B55" s="108"/>
      <c r="C55" s="69" t="s">
        <v>160</v>
      </c>
      <c r="D55" s="2"/>
      <c r="E55" s="2"/>
      <c r="F55" s="2"/>
      <c r="G55" s="2"/>
      <c r="H55" s="2"/>
      <c r="I55" s="2">
        <v>1</v>
      </c>
      <c r="J55" s="2"/>
      <c r="K55" s="2"/>
      <c r="L55" s="2"/>
      <c r="M55" s="2"/>
    </row>
    <row r="56" spans="1:13" ht="17" x14ac:dyDescent="0.2">
      <c r="A56" s="104"/>
      <c r="B56" s="108"/>
      <c r="C56" s="69" t="s">
        <v>23</v>
      </c>
      <c r="D56" s="2"/>
      <c r="E56" s="2"/>
      <c r="F56" s="2"/>
      <c r="G56" s="2"/>
      <c r="H56" s="2"/>
      <c r="I56" s="2">
        <v>3</v>
      </c>
      <c r="J56" s="2"/>
      <c r="K56" s="2"/>
      <c r="L56" s="2"/>
      <c r="M56" s="2"/>
    </row>
    <row r="57" spans="1:13" ht="17" x14ac:dyDescent="0.2">
      <c r="A57" s="104"/>
      <c r="B57" s="108"/>
      <c r="C57" s="69" t="s">
        <v>161</v>
      </c>
      <c r="D57" s="2"/>
      <c r="E57" s="2"/>
      <c r="F57" s="2"/>
      <c r="G57" s="2"/>
      <c r="H57" s="2"/>
      <c r="I57" s="2">
        <v>2</v>
      </c>
      <c r="J57" s="2"/>
      <c r="K57" s="2"/>
      <c r="L57" s="2"/>
      <c r="M57" s="2"/>
    </row>
    <row r="58" spans="1:13" ht="17" x14ac:dyDescent="0.2">
      <c r="A58" s="104"/>
      <c r="B58" s="108"/>
      <c r="C58" s="69" t="s">
        <v>7</v>
      </c>
      <c r="D58" s="2"/>
      <c r="E58" s="2"/>
      <c r="F58" s="2"/>
      <c r="G58" s="2"/>
      <c r="H58" s="2"/>
      <c r="I58" s="2">
        <v>3</v>
      </c>
      <c r="J58" s="2"/>
      <c r="K58" s="2"/>
      <c r="L58" s="2"/>
      <c r="M58" s="2"/>
    </row>
    <row r="59" spans="1:13" ht="17" x14ac:dyDescent="0.2">
      <c r="A59" s="104"/>
      <c r="B59" s="109"/>
      <c r="C59" s="69" t="s">
        <v>8</v>
      </c>
      <c r="D59" s="2"/>
      <c r="E59" s="2"/>
      <c r="F59" s="2"/>
      <c r="G59" s="2"/>
      <c r="H59" s="2"/>
      <c r="I59" s="2">
        <v>1</v>
      </c>
      <c r="J59" s="2"/>
      <c r="K59" s="2"/>
      <c r="L59" s="2"/>
      <c r="M59" s="2"/>
    </row>
    <row r="60" spans="1:13" x14ac:dyDescent="0.2">
      <c r="A60" s="104"/>
      <c r="B60" s="107" t="s">
        <v>114</v>
      </c>
      <c r="C60" s="4" t="s">
        <v>9</v>
      </c>
      <c r="D60" s="5" t="s">
        <v>154</v>
      </c>
      <c r="E60" s="5" t="s">
        <v>154</v>
      </c>
      <c r="F60" s="5" t="s">
        <v>154</v>
      </c>
      <c r="G60" s="5" t="s">
        <v>154</v>
      </c>
      <c r="H60" s="5" t="s">
        <v>154</v>
      </c>
      <c r="I60" s="5" t="s">
        <v>154</v>
      </c>
      <c r="J60" s="5">
        <f t="shared" ref="J60:K60" si="7">SUM(J62:J66)*J61</f>
        <v>-11</v>
      </c>
      <c r="K60" s="5">
        <f t="shared" si="7"/>
        <v>-13</v>
      </c>
      <c r="L60" s="5" t="s">
        <v>154</v>
      </c>
      <c r="M60" s="5" t="s">
        <v>154</v>
      </c>
    </row>
    <row r="61" spans="1:13" ht="17" x14ac:dyDescent="0.2">
      <c r="A61" s="104"/>
      <c r="B61" s="108"/>
      <c r="C61" s="69" t="s">
        <v>6</v>
      </c>
      <c r="D61" s="2"/>
      <c r="E61" s="2"/>
      <c r="F61" s="2"/>
      <c r="G61" s="2"/>
      <c r="H61" s="2"/>
      <c r="I61" s="2"/>
      <c r="J61" s="2">
        <v>-1</v>
      </c>
      <c r="K61" s="2">
        <v>-1</v>
      </c>
      <c r="L61" s="2"/>
      <c r="M61" s="2"/>
    </row>
    <row r="62" spans="1:13" ht="17" x14ac:dyDescent="0.2">
      <c r="A62" s="104"/>
      <c r="B62" s="108"/>
      <c r="C62" s="69" t="s">
        <v>160</v>
      </c>
      <c r="D62" s="2"/>
      <c r="E62" s="2"/>
      <c r="F62" s="2"/>
      <c r="G62" s="2"/>
      <c r="H62" s="2"/>
      <c r="I62" s="2"/>
      <c r="J62" s="2">
        <v>1</v>
      </c>
      <c r="K62" s="2">
        <v>3</v>
      </c>
      <c r="L62" s="2"/>
      <c r="M62" s="2"/>
    </row>
    <row r="63" spans="1:13" ht="17" x14ac:dyDescent="0.2">
      <c r="A63" s="104"/>
      <c r="B63" s="108"/>
      <c r="C63" s="69" t="s">
        <v>23</v>
      </c>
      <c r="D63" s="2"/>
      <c r="E63" s="2"/>
      <c r="F63" s="2"/>
      <c r="G63" s="2"/>
      <c r="H63" s="2"/>
      <c r="I63" s="2"/>
      <c r="J63" s="2">
        <v>3</v>
      </c>
      <c r="K63" s="2">
        <v>3</v>
      </c>
      <c r="L63" s="2"/>
      <c r="M63" s="2"/>
    </row>
    <row r="64" spans="1:13" ht="17" x14ac:dyDescent="0.2">
      <c r="A64" s="104"/>
      <c r="B64" s="108"/>
      <c r="C64" s="69" t="s">
        <v>161</v>
      </c>
      <c r="D64" s="2"/>
      <c r="E64" s="2"/>
      <c r="F64" s="2"/>
      <c r="G64" s="2"/>
      <c r="H64" s="2"/>
      <c r="I64" s="2"/>
      <c r="J64" s="2">
        <v>3</v>
      </c>
      <c r="K64" s="2">
        <v>3</v>
      </c>
      <c r="L64" s="2"/>
      <c r="M64" s="2"/>
    </row>
    <row r="65" spans="1:14" ht="17" x14ac:dyDescent="0.2">
      <c r="A65" s="104"/>
      <c r="B65" s="108"/>
      <c r="C65" s="69" t="s">
        <v>7</v>
      </c>
      <c r="D65" s="2"/>
      <c r="E65" s="2"/>
      <c r="F65" s="2"/>
      <c r="G65" s="2"/>
      <c r="H65" s="2"/>
      <c r="I65" s="2"/>
      <c r="J65" s="2">
        <v>3</v>
      </c>
      <c r="K65" s="2">
        <v>3</v>
      </c>
      <c r="L65" s="2"/>
      <c r="M65" s="2"/>
    </row>
    <row r="66" spans="1:14" ht="17" x14ac:dyDescent="0.2">
      <c r="A66" s="104"/>
      <c r="B66" s="109"/>
      <c r="C66" s="69" t="s">
        <v>8</v>
      </c>
      <c r="D66" s="2"/>
      <c r="E66" s="2"/>
      <c r="F66" s="2"/>
      <c r="G66" s="2"/>
      <c r="H66" s="2"/>
      <c r="I66" s="2"/>
      <c r="J66" s="2">
        <v>1</v>
      </c>
      <c r="K66" s="2">
        <v>1</v>
      </c>
      <c r="L66" s="2"/>
      <c r="M66" s="2"/>
    </row>
    <row r="67" spans="1:14" x14ac:dyDescent="0.2">
      <c r="A67" s="104"/>
      <c r="B67" s="119" t="s">
        <v>128</v>
      </c>
      <c r="C67" s="4" t="s">
        <v>9</v>
      </c>
      <c r="D67" s="5" t="s">
        <v>154</v>
      </c>
      <c r="E67" s="5" t="s">
        <v>154</v>
      </c>
      <c r="F67" s="5">
        <f t="shared" ref="F67:L67" si="8">SUM(F69:F73)*F68</f>
        <v>0</v>
      </c>
      <c r="G67" s="5">
        <f t="shared" si="8"/>
        <v>0</v>
      </c>
      <c r="H67" s="5">
        <f t="shared" si="8"/>
        <v>-9</v>
      </c>
      <c r="I67" s="5">
        <f t="shared" si="8"/>
        <v>-11</v>
      </c>
      <c r="J67" s="5">
        <f t="shared" si="8"/>
        <v>-10</v>
      </c>
      <c r="K67" s="5">
        <f t="shared" si="8"/>
        <v>-13</v>
      </c>
      <c r="L67" s="5">
        <f t="shared" si="8"/>
        <v>-8</v>
      </c>
      <c r="M67" s="5" t="s">
        <v>154</v>
      </c>
    </row>
    <row r="68" spans="1:14" ht="17" x14ac:dyDescent="0.2">
      <c r="A68" s="104"/>
      <c r="B68" s="120"/>
      <c r="C68" s="69" t="s">
        <v>6</v>
      </c>
      <c r="D68" s="2"/>
      <c r="E68" s="2"/>
      <c r="F68" s="68">
        <v>0</v>
      </c>
      <c r="G68" s="68">
        <v>0</v>
      </c>
      <c r="H68" s="2">
        <v>-1</v>
      </c>
      <c r="I68" s="2">
        <v>-1</v>
      </c>
      <c r="J68" s="2">
        <v>-1</v>
      </c>
      <c r="K68" s="2">
        <v>-1</v>
      </c>
      <c r="L68" s="2">
        <v>-1</v>
      </c>
      <c r="M68" s="2"/>
    </row>
    <row r="69" spans="1:14" ht="17" x14ac:dyDescent="0.2">
      <c r="A69" s="104"/>
      <c r="B69" s="120"/>
      <c r="C69" s="69" t="s">
        <v>160</v>
      </c>
      <c r="D69" s="2"/>
      <c r="E69" s="2"/>
      <c r="F69" s="2"/>
      <c r="G69" s="2"/>
      <c r="H69" s="2">
        <v>1</v>
      </c>
      <c r="I69" s="2">
        <v>2</v>
      </c>
      <c r="J69" s="2">
        <v>1</v>
      </c>
      <c r="K69" s="2">
        <v>3</v>
      </c>
      <c r="L69" s="2">
        <v>1</v>
      </c>
      <c r="M69" s="2"/>
    </row>
    <row r="70" spans="1:14" ht="17" x14ac:dyDescent="0.2">
      <c r="A70" s="104"/>
      <c r="B70" s="120"/>
      <c r="C70" s="69" t="s">
        <v>23</v>
      </c>
      <c r="D70" s="2"/>
      <c r="E70" s="2"/>
      <c r="F70" s="2"/>
      <c r="G70" s="2"/>
      <c r="H70" s="2">
        <v>2</v>
      </c>
      <c r="I70" s="2">
        <v>3</v>
      </c>
      <c r="J70" s="2">
        <v>2</v>
      </c>
      <c r="K70" s="2">
        <v>3</v>
      </c>
      <c r="L70" s="2">
        <v>3</v>
      </c>
      <c r="M70" s="2"/>
    </row>
    <row r="71" spans="1:14" ht="17" x14ac:dyDescent="0.2">
      <c r="A71" s="104"/>
      <c r="B71" s="120"/>
      <c r="C71" s="69" t="s">
        <v>161</v>
      </c>
      <c r="D71" s="2"/>
      <c r="E71" s="2"/>
      <c r="F71" s="2"/>
      <c r="G71" s="2"/>
      <c r="H71" s="2">
        <v>2</v>
      </c>
      <c r="I71" s="2">
        <v>2</v>
      </c>
      <c r="J71" s="2">
        <v>3</v>
      </c>
      <c r="K71" s="2">
        <v>3</v>
      </c>
      <c r="L71" s="2">
        <v>2</v>
      </c>
      <c r="M71" s="2"/>
    </row>
    <row r="72" spans="1:14" ht="17" x14ac:dyDescent="0.2">
      <c r="A72" s="104"/>
      <c r="B72" s="120"/>
      <c r="C72" s="69" t="s">
        <v>7</v>
      </c>
      <c r="D72" s="2"/>
      <c r="E72" s="2"/>
      <c r="F72" s="2"/>
      <c r="G72" s="2"/>
      <c r="H72" s="2">
        <v>3</v>
      </c>
      <c r="I72" s="2">
        <v>3</v>
      </c>
      <c r="J72" s="2">
        <v>3</v>
      </c>
      <c r="K72" s="2">
        <v>3</v>
      </c>
      <c r="L72" s="66">
        <v>1</v>
      </c>
      <c r="M72" s="2"/>
      <c r="N72" s="64"/>
    </row>
    <row r="73" spans="1:14" ht="17" x14ac:dyDescent="0.2">
      <c r="A73" s="104"/>
      <c r="B73" s="121"/>
      <c r="C73" s="69" t="s">
        <v>8</v>
      </c>
      <c r="D73" s="2"/>
      <c r="E73" s="2"/>
      <c r="F73" s="2"/>
      <c r="G73" s="2"/>
      <c r="H73" s="2">
        <v>1</v>
      </c>
      <c r="I73" s="2">
        <v>1</v>
      </c>
      <c r="J73" s="2">
        <v>1</v>
      </c>
      <c r="K73" s="2">
        <v>1</v>
      </c>
      <c r="L73" s="2">
        <v>1</v>
      </c>
      <c r="M73" s="2"/>
    </row>
    <row r="74" spans="1:14" x14ac:dyDescent="0.2">
      <c r="A74" s="104"/>
      <c r="B74" s="110" t="s">
        <v>116</v>
      </c>
      <c r="C74" s="4" t="s">
        <v>9</v>
      </c>
      <c r="D74" s="5" t="s">
        <v>154</v>
      </c>
      <c r="E74" s="5" t="s">
        <v>154</v>
      </c>
      <c r="F74" s="5">
        <f t="shared" ref="F74:L74" si="9">SUM(F76:F80)*F75</f>
        <v>0</v>
      </c>
      <c r="G74" s="5">
        <f t="shared" si="9"/>
        <v>0</v>
      </c>
      <c r="H74" s="5">
        <f t="shared" si="9"/>
        <v>0</v>
      </c>
      <c r="I74" s="5">
        <f t="shared" si="9"/>
        <v>0</v>
      </c>
      <c r="J74" s="5">
        <f t="shared" si="9"/>
        <v>-12</v>
      </c>
      <c r="K74" s="5">
        <f t="shared" si="9"/>
        <v>-13</v>
      </c>
      <c r="L74" s="5">
        <f t="shared" si="9"/>
        <v>0</v>
      </c>
      <c r="M74" s="5" t="s">
        <v>154</v>
      </c>
    </row>
    <row r="75" spans="1:14" ht="17" x14ac:dyDescent="0.2">
      <c r="A75" s="104"/>
      <c r="B75" s="111"/>
      <c r="C75" s="69" t="s">
        <v>6</v>
      </c>
      <c r="D75" s="2"/>
      <c r="E75" s="2"/>
      <c r="F75" s="68">
        <v>0</v>
      </c>
      <c r="G75" s="68">
        <v>0</v>
      </c>
      <c r="H75" s="68">
        <v>0</v>
      </c>
      <c r="I75" s="68">
        <v>0</v>
      </c>
      <c r="J75" s="2">
        <v>-1</v>
      </c>
      <c r="K75" s="2">
        <v>-1</v>
      </c>
      <c r="L75" s="68">
        <v>0</v>
      </c>
      <c r="M75" s="2"/>
    </row>
    <row r="76" spans="1:14" ht="17" x14ac:dyDescent="0.2">
      <c r="A76" s="104"/>
      <c r="B76" s="111"/>
      <c r="C76" s="69" t="s">
        <v>160</v>
      </c>
      <c r="D76" s="2"/>
      <c r="E76" s="2"/>
      <c r="F76" s="2"/>
      <c r="G76" s="2"/>
      <c r="H76" s="2"/>
      <c r="I76" s="2"/>
      <c r="J76" s="2">
        <v>3</v>
      </c>
      <c r="K76" s="2">
        <v>3</v>
      </c>
      <c r="L76" s="2"/>
      <c r="M76" s="2"/>
    </row>
    <row r="77" spans="1:14" ht="17" x14ac:dyDescent="0.2">
      <c r="A77" s="104"/>
      <c r="B77" s="111"/>
      <c r="C77" s="69" t="s">
        <v>23</v>
      </c>
      <c r="D77" s="2"/>
      <c r="E77" s="2"/>
      <c r="F77" s="2"/>
      <c r="G77" s="2"/>
      <c r="H77" s="2"/>
      <c r="I77" s="2"/>
      <c r="J77" s="2">
        <v>2</v>
      </c>
      <c r="K77" s="2">
        <v>3</v>
      </c>
      <c r="L77" s="2"/>
      <c r="M77" s="2"/>
    </row>
    <row r="78" spans="1:14" ht="17" x14ac:dyDescent="0.2">
      <c r="A78" s="104"/>
      <c r="B78" s="111"/>
      <c r="C78" s="69" t="s">
        <v>161</v>
      </c>
      <c r="D78" s="2"/>
      <c r="E78" s="2"/>
      <c r="F78" s="2"/>
      <c r="G78" s="2"/>
      <c r="H78" s="2"/>
      <c r="I78" s="2"/>
      <c r="J78" s="2">
        <v>3</v>
      </c>
      <c r="K78" s="2">
        <v>3</v>
      </c>
      <c r="L78" s="2"/>
      <c r="M78" s="2"/>
    </row>
    <row r="79" spans="1:14" ht="17" x14ac:dyDescent="0.2">
      <c r="A79" s="104"/>
      <c r="B79" s="111"/>
      <c r="C79" s="69" t="s">
        <v>7</v>
      </c>
      <c r="D79" s="2"/>
      <c r="E79" s="2"/>
      <c r="F79" s="2"/>
      <c r="G79" s="2"/>
      <c r="H79" s="2"/>
      <c r="I79" s="2"/>
      <c r="J79" s="2">
        <v>3</v>
      </c>
      <c r="K79" s="2">
        <v>3</v>
      </c>
      <c r="L79" s="2"/>
      <c r="M79" s="2"/>
    </row>
    <row r="80" spans="1:14" ht="17" x14ac:dyDescent="0.2">
      <c r="A80" s="104"/>
      <c r="B80" s="112"/>
      <c r="C80" s="69" t="s">
        <v>8</v>
      </c>
      <c r="D80" s="2"/>
      <c r="E80" s="2"/>
      <c r="F80" s="2"/>
      <c r="G80" s="2"/>
      <c r="H80" s="2"/>
      <c r="I80" s="2"/>
      <c r="J80" s="2">
        <v>1</v>
      </c>
      <c r="K80" s="2">
        <v>1</v>
      </c>
      <c r="L80" s="2"/>
      <c r="M80" s="2"/>
    </row>
    <row r="81" spans="1:13" x14ac:dyDescent="0.2">
      <c r="A81" s="104" t="s">
        <v>120</v>
      </c>
      <c r="B81" s="110" t="s">
        <v>119</v>
      </c>
      <c r="C81" s="4" t="s">
        <v>9</v>
      </c>
      <c r="D81" s="5" t="s">
        <v>154</v>
      </c>
      <c r="E81" s="5" t="s">
        <v>154</v>
      </c>
      <c r="F81" s="5" t="s">
        <v>154</v>
      </c>
      <c r="G81" s="5" t="s">
        <v>154</v>
      </c>
      <c r="H81" s="5" t="s">
        <v>154</v>
      </c>
      <c r="I81" s="5" t="s">
        <v>154</v>
      </c>
      <c r="J81" s="5" t="s">
        <v>154</v>
      </c>
      <c r="K81" s="5">
        <f t="shared" ref="K81" si="10">SUM(K83:K87)*K82</f>
        <v>-14</v>
      </c>
      <c r="L81" s="5" t="s">
        <v>154</v>
      </c>
      <c r="M81" s="5" t="s">
        <v>154</v>
      </c>
    </row>
    <row r="82" spans="1:13" ht="17" x14ac:dyDescent="0.2">
      <c r="A82" s="105"/>
      <c r="B82" s="111"/>
      <c r="C82" s="69" t="s">
        <v>6</v>
      </c>
      <c r="D82" s="2"/>
      <c r="E82" s="2"/>
      <c r="F82" s="2"/>
      <c r="G82" s="2"/>
      <c r="H82" s="2"/>
      <c r="I82" s="2"/>
      <c r="J82" s="2"/>
      <c r="K82" s="2">
        <v>-1</v>
      </c>
      <c r="L82" s="2"/>
      <c r="M82" s="2"/>
    </row>
    <row r="83" spans="1:13" ht="17" x14ac:dyDescent="0.2">
      <c r="A83" s="105"/>
      <c r="B83" s="111"/>
      <c r="C83" s="69" t="s">
        <v>160</v>
      </c>
      <c r="D83" s="2"/>
      <c r="E83" s="2"/>
      <c r="F83" s="2"/>
      <c r="G83" s="2"/>
      <c r="H83" s="2"/>
      <c r="I83" s="2"/>
      <c r="J83" s="2"/>
      <c r="K83" s="2">
        <v>3</v>
      </c>
      <c r="L83" s="2"/>
      <c r="M83" s="2"/>
    </row>
    <row r="84" spans="1:13" ht="17" x14ac:dyDescent="0.2">
      <c r="A84" s="105"/>
      <c r="B84" s="111"/>
      <c r="C84" s="69" t="s">
        <v>23</v>
      </c>
      <c r="D84" s="2"/>
      <c r="E84" s="2"/>
      <c r="F84" s="2"/>
      <c r="G84" s="2"/>
      <c r="H84" s="2"/>
      <c r="I84" s="2"/>
      <c r="J84" s="2"/>
      <c r="K84" s="2">
        <v>3</v>
      </c>
      <c r="L84" s="2"/>
      <c r="M84" s="2"/>
    </row>
    <row r="85" spans="1:13" ht="17" x14ac:dyDescent="0.2">
      <c r="A85" s="105"/>
      <c r="B85" s="111"/>
      <c r="C85" s="69" t="s">
        <v>161</v>
      </c>
      <c r="D85" s="2"/>
      <c r="E85" s="2"/>
      <c r="F85" s="2"/>
      <c r="G85" s="2"/>
      <c r="H85" s="2"/>
      <c r="I85" s="2"/>
      <c r="J85" s="2"/>
      <c r="K85" s="2">
        <v>3</v>
      </c>
      <c r="L85" s="2"/>
      <c r="M85" s="2"/>
    </row>
    <row r="86" spans="1:13" ht="17" x14ac:dyDescent="0.2">
      <c r="A86" s="105"/>
      <c r="B86" s="111"/>
      <c r="C86" s="69" t="s">
        <v>7</v>
      </c>
      <c r="D86" s="2"/>
      <c r="E86" s="2"/>
      <c r="F86" s="2"/>
      <c r="G86" s="2"/>
      <c r="H86" s="2"/>
      <c r="I86" s="2"/>
      <c r="J86" s="2"/>
      <c r="K86" s="2">
        <v>3</v>
      </c>
      <c r="L86" s="2"/>
      <c r="M86" s="2"/>
    </row>
    <row r="87" spans="1:13" ht="17" x14ac:dyDescent="0.2">
      <c r="A87" s="105"/>
      <c r="B87" s="112"/>
      <c r="C87" s="69" t="s">
        <v>8</v>
      </c>
      <c r="D87" s="2"/>
      <c r="E87" s="2"/>
      <c r="F87" s="2"/>
      <c r="G87" s="2"/>
      <c r="H87" s="2"/>
      <c r="I87" s="2"/>
      <c r="J87" s="2"/>
      <c r="K87" s="2">
        <v>2</v>
      </c>
      <c r="L87" s="2"/>
      <c r="M87" s="2"/>
    </row>
  </sheetData>
  <mergeCells count="24">
    <mergeCell ref="B1:B3"/>
    <mergeCell ref="F2:M2"/>
    <mergeCell ref="B74:B80"/>
    <mergeCell ref="B4:B10"/>
    <mergeCell ref="B11:B17"/>
    <mergeCell ref="B18:B24"/>
    <mergeCell ref="B60:B66"/>
    <mergeCell ref="B67:B73"/>
    <mergeCell ref="O5:O10"/>
    <mergeCell ref="A81:A87"/>
    <mergeCell ref="A1:A3"/>
    <mergeCell ref="B25:B31"/>
    <mergeCell ref="B32:B38"/>
    <mergeCell ref="B39:B45"/>
    <mergeCell ref="B46:B52"/>
    <mergeCell ref="B53:B59"/>
    <mergeCell ref="A4:A17"/>
    <mergeCell ref="A18:A31"/>
    <mergeCell ref="A32:A38"/>
    <mergeCell ref="A39:A80"/>
    <mergeCell ref="D2:E2"/>
    <mergeCell ref="B81:B87"/>
    <mergeCell ref="D1:M1"/>
    <mergeCell ref="C1:C3"/>
  </mergeCells>
  <phoneticPr fontId="4" type="noConversion"/>
  <conditionalFormatting sqref="D6:M10 D76:M80 D83:M87 D69:M73 D62:M66 D55:M59 D48:M52 D41:M45 D34:M38 D27:M31 D20:M24 D13:M17">
    <cfRule type="cellIs" dxfId="18" priority="13" operator="equal">
      <formula>3</formula>
    </cfRule>
    <cfRule type="cellIs" dxfId="17" priority="14" operator="equal">
      <formula>2</formula>
    </cfRule>
    <cfRule type="cellIs" dxfId="16" priority="15" operator="equal">
      <formula>1</formula>
    </cfRule>
  </conditionalFormatting>
  <conditionalFormatting sqref="D5:M5">
    <cfRule type="cellIs" dxfId="15" priority="12" operator="equal">
      <formula>-1</formula>
    </cfRule>
  </conditionalFormatting>
  <conditionalFormatting sqref="D12:M12">
    <cfRule type="cellIs" dxfId="14" priority="11" operator="equal">
      <formula>-1</formula>
    </cfRule>
  </conditionalFormatting>
  <conditionalFormatting sqref="D19:M19">
    <cfRule type="cellIs" dxfId="13" priority="10" operator="equal">
      <formula>-1</formula>
    </cfRule>
  </conditionalFormatting>
  <conditionalFormatting sqref="D26:M26">
    <cfRule type="cellIs" dxfId="12" priority="9" operator="equal">
      <formula>-1</formula>
    </cfRule>
  </conditionalFormatting>
  <conditionalFormatting sqref="D33:M33">
    <cfRule type="cellIs" dxfId="11" priority="8" operator="equal">
      <formula>-1</formula>
    </cfRule>
  </conditionalFormatting>
  <conditionalFormatting sqref="D40:M40">
    <cfRule type="cellIs" dxfId="10" priority="7" operator="equal">
      <formula>-1</formula>
    </cfRule>
  </conditionalFormatting>
  <conditionalFormatting sqref="D47:M47">
    <cfRule type="cellIs" dxfId="9" priority="6" operator="equal">
      <formula>-1</formula>
    </cfRule>
  </conditionalFormatting>
  <conditionalFormatting sqref="D54:M54">
    <cfRule type="cellIs" dxfId="8" priority="5" operator="equal">
      <formula>-1</formula>
    </cfRule>
  </conditionalFormatting>
  <conditionalFormatting sqref="D61:M61">
    <cfRule type="cellIs" dxfId="7" priority="4" operator="equal">
      <formula>-1</formula>
    </cfRule>
  </conditionalFormatting>
  <conditionalFormatting sqref="D68:M68">
    <cfRule type="cellIs" dxfId="6" priority="3" operator="equal">
      <formula>-1</formula>
    </cfRule>
  </conditionalFormatting>
  <conditionalFormatting sqref="D75:M75">
    <cfRule type="cellIs" dxfId="5" priority="2" operator="equal">
      <formula>-1</formula>
    </cfRule>
  </conditionalFormatting>
  <conditionalFormatting sqref="D82:M82">
    <cfRule type="cellIs" dxfId="4" priority="1" operator="equal">
      <formula>-1</formula>
    </cfRule>
  </conditionalFormatting>
  <dataValidations count="6">
    <dataValidation type="whole" allowBlank="1" showInputMessage="1" showErrorMessage="1" promptTitle="Caráter:" prompt="Negativo: -1_x000a_Nulo: 0_x000a_Positivo: 1" sqref="D82:M82 D75:M75 D68:M68 D61:M61 D54:M54 D47:M47 D40:M40 D33:M33 D26:M26 D19:M19 D12:M12 D5:M5" xr:uid="{CCE9832C-F1F4-4D48-96DB-54402B6C7D58}">
      <formula1>-1</formula1>
      <formula2>1</formula2>
    </dataValidation>
    <dataValidation type="whole" allowBlank="1" showInputMessage="1" showErrorMessage="1" promptTitle="Importância:" prompt="Alta: 3_x000a_Média: 2_x000a_Baixa: 1" sqref="D83:M83 D76:M76 D69:M69 D62:M62 D55:M55 D48:M48 D41:M41 D34:M34 D27:M27 D20:M20 D13:M13 D6:M6" xr:uid="{227A919B-DDCF-F146-900A-0836993219DC}">
      <formula1>1</formula1>
      <formula2>3</formula2>
    </dataValidation>
    <dataValidation type="whole" allowBlank="1" showInputMessage="1" showErrorMessage="1" promptTitle="Cobertura:" prompt="Regional: 3_x000a_Local: 2_x000a_Pontual: 1_x000a_" sqref="D84:M84 D77:M77 D70:M70 D63:M63 D56:M56 D49:M49 D42:M42 D35:M35 D28:M28 D21:M21 D14:M14 D7:M7" xr:uid="{B775FC87-B58F-7048-B8B7-6FA855C486D7}">
      <formula1>1</formula1>
      <formula2>3</formula2>
    </dataValidation>
    <dataValidation type="whole" allowBlank="1" showInputMessage="1" showErrorMessage="1" promptTitle="Duração:" prompt="Permanente: 3_x000a_Média: 2_x000a_Curta: 1" sqref="D86:M86 D79:M79 D72:M72 D65:M65 D58:M58 D51:M51 D44:M44 D37:M37 D30:M30 D23:M23 D16:M16 D9:M9" xr:uid="{9BA7D67C-29E7-B949-871D-27C5A296971D}">
      <formula1>1</formula1>
      <formula2>3</formula2>
    </dataValidation>
    <dataValidation type="whole" allowBlank="1" showInputMessage="1" showErrorMessage="1" promptTitle="Reversibilidade:" prompt="Irreversível: 3_x000a_Parcialmente Reversível: 2_x000a_Reversível: 1" sqref="D87:M87 D80:M80 D73:M73 D66:M66 D59:M59 D52:M52 D45:M45 D38:M38 D31:M31 D24:M24 D17:M17 D10:M10" xr:uid="{34D67B34-8ABE-D942-ADE0-1F2549559008}">
      <formula1>1</formula1>
      <formula2>3</formula2>
    </dataValidation>
    <dataValidation type="whole" allowBlank="1" showInputMessage="1" showErrorMessage="1" promptTitle="Magnitude:" prompt="Grande: 3_x000a_Média: 2_x000a_Baixa: 1_x000a_" sqref="D85:M85 D78:M78 D71:M71 D64:M64 D57:M57 D50:M50 D43:M43 D36:M36 D29:M29 D22:M22 D15:M15 D8:M8" xr:uid="{9FE063F7-AAB8-7C4F-B63A-CCB17569F1E7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8C8CA-0302-844D-92CC-106558A04FEE}">
  <sheetPr>
    <tabColor theme="8" tint="0.79998168889431442"/>
  </sheetPr>
  <dimension ref="A1:U15"/>
  <sheetViews>
    <sheetView tabSelected="1" zoomScale="70" zoomScaleNormal="70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P13" sqref="P13"/>
    </sheetView>
  </sheetViews>
  <sheetFormatPr baseColWidth="10" defaultColWidth="11.1640625" defaultRowHeight="16" x14ac:dyDescent="0.2"/>
  <cols>
    <col min="1" max="1" width="14.6640625" style="50" customWidth="1"/>
    <col min="2" max="2" width="57.83203125" style="11" customWidth="1"/>
    <col min="3" max="3" width="8.6640625" hidden="1" customWidth="1"/>
    <col min="4" max="6" width="4.5" bestFit="1" customWidth="1"/>
    <col min="7" max="7" width="4.5" customWidth="1"/>
    <col min="8" max="11" width="4.5" bestFit="1" customWidth="1"/>
    <col min="12" max="12" width="4.5" customWidth="1"/>
    <col min="13" max="13" width="4.5" bestFit="1" customWidth="1"/>
    <col min="14" max="14" width="4.5" customWidth="1"/>
    <col min="15" max="16384" width="11.1640625" style="6"/>
  </cols>
  <sheetData>
    <row r="1" spans="1:21" x14ac:dyDescent="0.2">
      <c r="A1" s="123" t="s">
        <v>157</v>
      </c>
      <c r="B1" s="126" t="s">
        <v>26</v>
      </c>
      <c r="C1" s="116" t="s">
        <v>5</v>
      </c>
      <c r="D1" s="129" t="s">
        <v>121</v>
      </c>
      <c r="E1" s="129"/>
      <c r="F1" s="129"/>
      <c r="G1" s="129"/>
      <c r="H1" s="129"/>
      <c r="I1" s="129"/>
      <c r="J1" s="129"/>
      <c r="K1" s="129"/>
      <c r="L1" s="129"/>
      <c r="M1" s="129"/>
    </row>
    <row r="2" spans="1:21" x14ac:dyDescent="0.2">
      <c r="A2" s="124"/>
      <c r="B2" s="127"/>
      <c r="C2" s="116"/>
      <c r="D2" s="114" t="s">
        <v>0</v>
      </c>
      <c r="E2" s="114"/>
      <c r="F2" s="130" t="s">
        <v>3</v>
      </c>
      <c r="G2" s="131"/>
      <c r="H2" s="131"/>
      <c r="I2" s="131"/>
      <c r="J2" s="131"/>
      <c r="K2" s="131"/>
      <c r="L2" s="131"/>
      <c r="M2" s="132"/>
    </row>
    <row r="3" spans="1:21" ht="103" customHeight="1" x14ac:dyDescent="0.2">
      <c r="A3" s="125"/>
      <c r="B3" s="128"/>
      <c r="C3" s="116"/>
      <c r="D3" s="9" t="str">
        <f>'MATRIZ  - cálculo'!D3</f>
        <v>Água</v>
      </c>
      <c r="E3" s="9" t="str">
        <f>'MATRIZ  - cálculo'!E3</f>
        <v>Sedimento</v>
      </c>
      <c r="F3" s="52" t="str">
        <f>'MATRIZ  - cálculo'!F3</f>
        <v>Microbiota</v>
      </c>
      <c r="G3" s="52" t="str">
        <f>'MATRIZ  - cálculo'!G3</f>
        <v>Fitoplâncton</v>
      </c>
      <c r="H3" s="52" t="str">
        <f>'MATRIZ  - cálculo'!H3</f>
        <v>Zooplancton</v>
      </c>
      <c r="I3" s="52" t="str">
        <f>'MATRIZ  - cálculo'!I3</f>
        <v>Perifiton</v>
      </c>
      <c r="J3" s="52" t="str">
        <f>'MATRIZ  - cálculo'!J3</f>
        <v>Macrófitas</v>
      </c>
      <c r="K3" s="52" t="str">
        <f>'MATRIZ  - cálculo'!K3</f>
        <v>Peixes</v>
      </c>
      <c r="L3" s="52" t="str">
        <f>'MATRIZ  - cálculo'!L3</f>
        <v>Invertebrados</v>
      </c>
      <c r="M3" s="52" t="str">
        <f>'MATRIZ  - cálculo'!M3</f>
        <v>Crustáceos</v>
      </c>
    </row>
    <row r="4" spans="1:21" ht="17" x14ac:dyDescent="0.2">
      <c r="A4" s="133" t="str">
        <f>'MATRIZ  - cálculo'!A4</f>
        <v>Ecotoxicologia</v>
      </c>
      <c r="B4" s="10" t="str">
        <f>'MATRIZ  - cálculo'!B4</f>
        <v xml:space="preserve">IBR biomarcador -  resposta biológica frente à contaminação </v>
      </c>
      <c r="C4" s="7" t="str">
        <f>'MATRIZ  - cálculo'!C4</f>
        <v>Total</v>
      </c>
      <c r="D4" s="62" t="str">
        <f>'MATRIZ  - cálculo'!D4</f>
        <v>-</v>
      </c>
      <c r="E4" s="62" t="str">
        <f>'MATRIZ  - cálculo'!E4</f>
        <v>-</v>
      </c>
      <c r="F4" s="62" t="str">
        <f>'MATRIZ  - cálculo'!F4</f>
        <v>-</v>
      </c>
      <c r="G4" s="62">
        <f>'MATRIZ  - cálculo'!G4</f>
        <v>0</v>
      </c>
      <c r="H4" s="62">
        <f>'MATRIZ  - cálculo'!H4</f>
        <v>0</v>
      </c>
      <c r="I4" s="62" t="str">
        <f>'MATRIZ  - cálculo'!I4</f>
        <v>-</v>
      </c>
      <c r="J4" s="62" t="str">
        <f>'MATRIZ  - cálculo'!J4</f>
        <v>-</v>
      </c>
      <c r="K4" s="62">
        <f>'MATRIZ  - cálculo'!K4</f>
        <v>-11</v>
      </c>
      <c r="L4" s="62" t="str">
        <f>'MATRIZ  - cálculo'!L4</f>
        <v>-</v>
      </c>
      <c r="M4" s="62">
        <f>'MATRIZ  - cálculo'!M4</f>
        <v>-11</v>
      </c>
      <c r="P4" s="70" t="s">
        <v>162</v>
      </c>
      <c r="Q4" s="61"/>
      <c r="R4" s="61"/>
      <c r="S4" s="61"/>
      <c r="T4" s="61"/>
      <c r="U4" s="61"/>
    </row>
    <row r="5" spans="1:21" ht="17" x14ac:dyDescent="0.2">
      <c r="A5" s="133"/>
      <c r="B5" s="10" t="str">
        <f>'MATRIZ  - cálculo'!B11</f>
        <v>Índice de toxicidade - amostras exercendo toxicidade</v>
      </c>
      <c r="C5" s="7" t="str">
        <f>'MATRIZ  - cálculo'!C11</f>
        <v>Total</v>
      </c>
      <c r="D5" s="62">
        <f>'MATRIZ  - cálculo'!D11</f>
        <v>-9</v>
      </c>
      <c r="E5" s="62">
        <f>'MATRIZ  - cálculo'!E11</f>
        <v>-10</v>
      </c>
      <c r="F5" s="62" t="str">
        <f>'MATRIZ  - cálculo'!F11</f>
        <v>-</v>
      </c>
      <c r="G5" s="62" t="str">
        <f>'MATRIZ  - cálculo'!G11</f>
        <v>-</v>
      </c>
      <c r="H5" s="62" t="str">
        <f>'MATRIZ  - cálculo'!H11</f>
        <v>-</v>
      </c>
      <c r="I5" s="62" t="str">
        <f>'MATRIZ  - cálculo'!I11</f>
        <v>-</v>
      </c>
      <c r="J5" s="62" t="str">
        <f>'MATRIZ  - cálculo'!J11</f>
        <v>-</v>
      </c>
      <c r="K5" s="62" t="str">
        <f>'MATRIZ  - cálculo'!K11</f>
        <v>-</v>
      </c>
      <c r="L5" s="62" t="str">
        <f>'MATRIZ  - cálculo'!L11</f>
        <v>-</v>
      </c>
      <c r="M5" s="62" t="str">
        <f>'MATRIZ  - cálculo'!M11</f>
        <v>-</v>
      </c>
      <c r="P5" s="62" t="s">
        <v>154</v>
      </c>
      <c r="Q5" s="135" t="s">
        <v>172</v>
      </c>
      <c r="R5" s="135"/>
      <c r="S5" s="135"/>
      <c r="T5" s="135"/>
      <c r="U5" s="135"/>
    </row>
    <row r="6" spans="1:21" ht="17" x14ac:dyDescent="0.2">
      <c r="A6" s="133" t="str">
        <f>'MATRIZ  - cálculo'!A18</f>
        <v>Química</v>
      </c>
      <c r="B6" s="10" t="str">
        <f>'MATRIZ  - cálculo'!B18</f>
        <v>Contaminação por metais</v>
      </c>
      <c r="C6" s="7" t="str">
        <f>'MATRIZ  - cálculo'!C18</f>
        <v>Total</v>
      </c>
      <c r="D6" s="62">
        <f>'MATRIZ  - cálculo'!D18</f>
        <v>-10</v>
      </c>
      <c r="E6" s="62">
        <f>'MATRIZ  - cálculo'!E18</f>
        <v>-11</v>
      </c>
      <c r="F6" s="62" t="str">
        <f>'MATRIZ  - cálculo'!F18</f>
        <v>-</v>
      </c>
      <c r="G6" s="62">
        <f>'MATRIZ  - cálculo'!G18</f>
        <v>-10</v>
      </c>
      <c r="H6" s="62">
        <f>'MATRIZ  - cálculo'!H18</f>
        <v>-10</v>
      </c>
      <c r="I6" s="62" t="str">
        <f>'MATRIZ  - cálculo'!I18</f>
        <v>-</v>
      </c>
      <c r="J6" s="62" t="str">
        <f>'MATRIZ  - cálculo'!J18</f>
        <v>-</v>
      </c>
      <c r="K6" s="62">
        <f>'MATRIZ  - cálculo'!K18</f>
        <v>-13</v>
      </c>
      <c r="L6" s="62" t="str">
        <f>'MATRIZ  - cálculo'!L18</f>
        <v>-</v>
      </c>
      <c r="M6" s="62">
        <f>'MATRIZ  - cálculo'!M18</f>
        <v>-13</v>
      </c>
      <c r="P6" s="136">
        <v>0</v>
      </c>
      <c r="Q6" s="137" t="s">
        <v>173</v>
      </c>
      <c r="R6" s="137"/>
      <c r="S6" s="137"/>
      <c r="T6" s="137"/>
      <c r="U6" s="137"/>
    </row>
    <row r="7" spans="1:21" ht="17" x14ac:dyDescent="0.2">
      <c r="A7" s="133"/>
      <c r="B7" s="10" t="str">
        <f>'MATRIZ  - cálculo'!B25</f>
        <v>Variação na concentração de nutrientes</v>
      </c>
      <c r="C7" s="7" t="str">
        <f>'MATRIZ  - cálculo'!C25</f>
        <v>Total</v>
      </c>
      <c r="D7" s="62">
        <f>'MATRIZ  - cálculo'!D25</f>
        <v>-11</v>
      </c>
      <c r="E7" s="62">
        <f>'MATRIZ  - cálculo'!E25</f>
        <v>0</v>
      </c>
      <c r="F7" s="62" t="str">
        <f>'MATRIZ  - cálculo'!F25</f>
        <v>-</v>
      </c>
      <c r="G7" s="62" t="str">
        <f>'MATRIZ  - cálculo'!G25</f>
        <v>-</v>
      </c>
      <c r="H7" s="62" t="str">
        <f>'MATRIZ  - cálculo'!H25</f>
        <v>-</v>
      </c>
      <c r="I7" s="62" t="str">
        <f>'MATRIZ  - cálculo'!I25</f>
        <v>-</v>
      </c>
      <c r="J7" s="62" t="str">
        <f>'MATRIZ  - cálculo'!J25</f>
        <v>-</v>
      </c>
      <c r="K7" s="62" t="str">
        <f>'MATRIZ  - cálculo'!K25</f>
        <v>-</v>
      </c>
      <c r="L7" s="62" t="str">
        <f>'MATRIZ  - cálculo'!L25</f>
        <v>-</v>
      </c>
      <c r="M7" s="62" t="str">
        <f>'MATRIZ  - cálculo'!M25</f>
        <v>-</v>
      </c>
      <c r="P7" s="139" t="s">
        <v>174</v>
      </c>
      <c r="Q7" s="138" t="s">
        <v>175</v>
      </c>
      <c r="R7" s="138"/>
      <c r="S7" s="138"/>
      <c r="T7" s="138"/>
      <c r="U7" s="138"/>
    </row>
    <row r="8" spans="1:21" ht="34" x14ac:dyDescent="0.2">
      <c r="A8" s="1" t="str">
        <f>'MATRIZ  - cálculo'!A32</f>
        <v>Sedimentologia</v>
      </c>
      <c r="B8" s="10" t="str">
        <f>'MATRIZ  - cálculo'!B32</f>
        <v>Aumento da concentração do Material Particulado em Suspensão (MPS) e turbidez</v>
      </c>
      <c r="C8" s="7" t="str">
        <f>'MATRIZ  - cálculo'!C32</f>
        <v>Total</v>
      </c>
      <c r="D8" s="62">
        <f>'MATRIZ  - cálculo'!D32</f>
        <v>-10</v>
      </c>
      <c r="E8" s="62" t="str">
        <f>'MATRIZ  - cálculo'!E32</f>
        <v>-</v>
      </c>
      <c r="F8" s="62" t="str">
        <f>'MATRIZ  - cálculo'!F32</f>
        <v>-</v>
      </c>
      <c r="G8" s="62" t="str">
        <f>'MATRIZ  - cálculo'!G32</f>
        <v>-</v>
      </c>
      <c r="H8" s="62" t="str">
        <f>'MATRIZ  - cálculo'!H32</f>
        <v>-</v>
      </c>
      <c r="I8" s="62" t="str">
        <f>'MATRIZ  - cálculo'!I32</f>
        <v>-</v>
      </c>
      <c r="J8" s="62" t="str">
        <f>'MATRIZ  - cálculo'!J32</f>
        <v>-</v>
      </c>
      <c r="K8" s="62" t="str">
        <f>'MATRIZ  - cálculo'!K32</f>
        <v>-</v>
      </c>
      <c r="L8" s="62" t="str">
        <f>'MATRIZ  - cálculo'!L32</f>
        <v>-</v>
      </c>
      <c r="M8" s="62" t="str">
        <f>'MATRIZ  - cálculo'!M32</f>
        <v>-</v>
      </c>
      <c r="P8" s="139"/>
      <c r="Q8" s="138"/>
      <c r="R8" s="138"/>
      <c r="S8" s="138"/>
      <c r="T8" s="138"/>
      <c r="U8" s="138"/>
    </row>
    <row r="9" spans="1:21" ht="17" x14ac:dyDescent="0.2">
      <c r="A9" s="122" t="str">
        <f>'MATRIZ  - cálculo'!A39</f>
        <v>Ecologia</v>
      </c>
      <c r="B9" s="10" t="str">
        <f>'MATRIZ  - cálculo'!B39</f>
        <v>Redução da riqueza de espécies</v>
      </c>
      <c r="C9" s="7" t="str">
        <f>'MATRIZ  - cálculo'!C39</f>
        <v>Total</v>
      </c>
      <c r="D9" s="62" t="str">
        <f>'MATRIZ  - cálculo'!D39</f>
        <v>-</v>
      </c>
      <c r="E9" s="62" t="str">
        <f>'MATRIZ  - cálculo'!E39</f>
        <v>-</v>
      </c>
      <c r="F9" s="62" t="str">
        <f>'MATRIZ  - cálculo'!F39</f>
        <v>-</v>
      </c>
      <c r="G9" s="62">
        <f>'MATRIZ  - cálculo'!G39</f>
        <v>-10</v>
      </c>
      <c r="H9" s="62">
        <f>'MATRIZ  - cálculo'!H39</f>
        <v>0</v>
      </c>
      <c r="I9" s="62">
        <f>'MATRIZ  - cálculo'!I39</f>
        <v>0</v>
      </c>
      <c r="J9" s="62">
        <f>'MATRIZ  - cálculo'!J39</f>
        <v>0</v>
      </c>
      <c r="K9" s="62">
        <f>'MATRIZ  - cálculo'!K39</f>
        <v>0</v>
      </c>
      <c r="L9" s="62">
        <f>'MATRIZ  - cálculo'!L39</f>
        <v>-8</v>
      </c>
      <c r="M9" s="62" t="str">
        <f>'MATRIZ  - cálculo'!M39</f>
        <v>-</v>
      </c>
    </row>
    <row r="10" spans="1:21" ht="17" x14ac:dyDescent="0.2">
      <c r="A10" s="122"/>
      <c r="B10" s="10" t="str">
        <f>'MATRIZ  - cálculo'!B46</f>
        <v xml:space="preserve">Aumento na abundância de espécies indicadoras de impacto </v>
      </c>
      <c r="C10" s="7" t="str">
        <f>'MATRIZ  - cálculo'!C46</f>
        <v>Total</v>
      </c>
      <c r="D10" s="62" t="str">
        <f>'MATRIZ  - cálculo'!D46</f>
        <v>-</v>
      </c>
      <c r="E10" s="62" t="str">
        <f>'MATRIZ  - cálculo'!E46</f>
        <v>-</v>
      </c>
      <c r="F10" s="62">
        <f>'MATRIZ  - cálculo'!F46</f>
        <v>-12</v>
      </c>
      <c r="G10" s="62">
        <f>'MATRIZ  - cálculo'!G46</f>
        <v>-10</v>
      </c>
      <c r="H10" s="62">
        <f>'MATRIZ  - cálculo'!H46</f>
        <v>-9</v>
      </c>
      <c r="I10" s="62">
        <f>'MATRIZ  - cálculo'!I46</f>
        <v>-9</v>
      </c>
      <c r="J10" s="62">
        <f>'MATRIZ  - cálculo'!J46</f>
        <v>-11</v>
      </c>
      <c r="K10" s="62">
        <f>'MATRIZ  - cálculo'!K46</f>
        <v>-11</v>
      </c>
      <c r="L10" s="62">
        <f>'MATRIZ  - cálculo'!L46</f>
        <v>0</v>
      </c>
      <c r="M10" s="62" t="str">
        <f>'MATRIZ  - cálculo'!M46</f>
        <v>-</v>
      </c>
    </row>
    <row r="11" spans="1:21" ht="17" x14ac:dyDescent="0.2">
      <c r="A11" s="122"/>
      <c r="B11" s="10" t="str">
        <f>'MATRIZ  - cálculo'!B53</f>
        <v>Redução da abundância de espécies sensíveis a Fe</v>
      </c>
      <c r="C11" s="7" t="str">
        <f>'MATRIZ  - cálculo'!C53</f>
        <v>Total</v>
      </c>
      <c r="D11" s="62" t="str">
        <f>'MATRIZ  - cálculo'!D53</f>
        <v>-</v>
      </c>
      <c r="E11" s="62" t="str">
        <f>'MATRIZ  - cálculo'!E53</f>
        <v>-</v>
      </c>
      <c r="F11" s="62" t="str">
        <f>'MATRIZ  - cálculo'!F53</f>
        <v>-</v>
      </c>
      <c r="G11" s="62" t="str">
        <f>'MATRIZ  - cálculo'!G53</f>
        <v>-</v>
      </c>
      <c r="H11" s="62" t="str">
        <f>'MATRIZ  - cálculo'!H53</f>
        <v>-</v>
      </c>
      <c r="I11" s="62">
        <f>'MATRIZ  - cálculo'!I53</f>
        <v>-10</v>
      </c>
      <c r="J11" s="62" t="str">
        <f>'MATRIZ  - cálculo'!J53</f>
        <v>-</v>
      </c>
      <c r="K11" s="62" t="str">
        <f>'MATRIZ  - cálculo'!K53</f>
        <v>-</v>
      </c>
      <c r="L11" s="62" t="str">
        <f>'MATRIZ  - cálculo'!L53</f>
        <v>-</v>
      </c>
      <c r="M11" s="62" t="str">
        <f>'MATRIZ  - cálculo'!M53</f>
        <v>-</v>
      </c>
    </row>
    <row r="12" spans="1:21" ht="17" x14ac:dyDescent="0.2">
      <c r="A12" s="122"/>
      <c r="B12" s="10" t="str">
        <f>'MATRIZ  - cálculo'!B60</f>
        <v>Aumento na biomassa de espécies invasivas e/ou introduzidas</v>
      </c>
      <c r="C12" s="7" t="str">
        <f>'MATRIZ  - cálculo'!C60</f>
        <v>Total</v>
      </c>
      <c r="D12" s="62" t="str">
        <f>'MATRIZ  - cálculo'!D60</f>
        <v>-</v>
      </c>
      <c r="E12" s="62" t="str">
        <f>'MATRIZ  - cálculo'!E60</f>
        <v>-</v>
      </c>
      <c r="F12" s="62" t="str">
        <f>'MATRIZ  - cálculo'!F60</f>
        <v>-</v>
      </c>
      <c r="G12" s="62" t="str">
        <f>'MATRIZ  - cálculo'!G60</f>
        <v>-</v>
      </c>
      <c r="H12" s="62" t="str">
        <f>'MATRIZ  - cálculo'!H60</f>
        <v>-</v>
      </c>
      <c r="I12" s="62" t="str">
        <f>'MATRIZ  - cálculo'!I60</f>
        <v>-</v>
      </c>
      <c r="J12" s="62">
        <f>'MATRIZ  - cálculo'!J60</f>
        <v>-11</v>
      </c>
      <c r="K12" s="62">
        <f>'MATRIZ  - cálculo'!K60</f>
        <v>-13</v>
      </c>
      <c r="L12" s="62" t="str">
        <f>'MATRIZ  - cálculo'!L60</f>
        <v>-</v>
      </c>
      <c r="M12" s="62" t="str">
        <f>'MATRIZ  - cálculo'!M60</f>
        <v>-</v>
      </c>
    </row>
    <row r="13" spans="1:21" ht="17" x14ac:dyDescent="0.2">
      <c r="A13" s="122"/>
      <c r="B13" s="10" t="str">
        <f>'MATRIZ  - cálculo'!B67</f>
        <v>Baixa diversidade taxonômica e funcional de espécies</v>
      </c>
      <c r="C13" s="7" t="str">
        <f>'MATRIZ  - cálculo'!C67</f>
        <v>Total</v>
      </c>
      <c r="D13" s="62" t="str">
        <f>'MATRIZ  - cálculo'!D67</f>
        <v>-</v>
      </c>
      <c r="E13" s="62" t="str">
        <f>'MATRIZ  - cálculo'!E67</f>
        <v>-</v>
      </c>
      <c r="F13" s="62">
        <f>'MATRIZ  - cálculo'!F67</f>
        <v>0</v>
      </c>
      <c r="G13" s="62">
        <f>'MATRIZ  - cálculo'!G67</f>
        <v>0</v>
      </c>
      <c r="H13" s="62">
        <f>'MATRIZ  - cálculo'!H67</f>
        <v>-9</v>
      </c>
      <c r="I13" s="62">
        <f>'MATRIZ  - cálculo'!I67</f>
        <v>-11</v>
      </c>
      <c r="J13" s="62">
        <f>'MATRIZ  - cálculo'!J67</f>
        <v>-10</v>
      </c>
      <c r="K13" s="62">
        <f>'MATRIZ  - cálculo'!K67</f>
        <v>-13</v>
      </c>
      <c r="L13" s="62">
        <f>'MATRIZ  - cálculo'!L67</f>
        <v>-8</v>
      </c>
      <c r="M13" s="62" t="str">
        <f>'MATRIZ  - cálculo'!M67</f>
        <v>-</v>
      </c>
    </row>
    <row r="14" spans="1:21" ht="17" x14ac:dyDescent="0.2">
      <c r="A14" s="122"/>
      <c r="B14" s="10" t="str">
        <f>'MATRIZ  - cálculo'!B74</f>
        <v>Alterações de comunidades</v>
      </c>
      <c r="C14" s="7" t="str">
        <f>'MATRIZ  - cálculo'!C74</f>
        <v>Total</v>
      </c>
      <c r="D14" s="62" t="str">
        <f>'MATRIZ  - cálculo'!D74</f>
        <v>-</v>
      </c>
      <c r="E14" s="62" t="str">
        <f>'MATRIZ  - cálculo'!E74</f>
        <v>-</v>
      </c>
      <c r="F14" s="62">
        <f>'MATRIZ  - cálculo'!F74</f>
        <v>0</v>
      </c>
      <c r="G14" s="62">
        <f>'MATRIZ  - cálculo'!G74</f>
        <v>0</v>
      </c>
      <c r="H14" s="62">
        <f>'MATRIZ  - cálculo'!H74</f>
        <v>0</v>
      </c>
      <c r="I14" s="62">
        <f>'MATRIZ  - cálculo'!I74</f>
        <v>0</v>
      </c>
      <c r="J14" s="62">
        <f>'MATRIZ  - cálculo'!J74</f>
        <v>-12</v>
      </c>
      <c r="K14" s="62">
        <f>'MATRIZ  - cálculo'!K74</f>
        <v>-13</v>
      </c>
      <c r="L14" s="62">
        <f>'MATRIZ  - cálculo'!L74</f>
        <v>0</v>
      </c>
      <c r="M14" s="62" t="str">
        <f>'MATRIZ  - cálculo'!M74</f>
        <v>-</v>
      </c>
    </row>
    <row r="15" spans="1:21" ht="34" x14ac:dyDescent="0.2">
      <c r="A15" s="15" t="str">
        <f>'MATRIZ  - cálculo'!A81</f>
        <v>Genética</v>
      </c>
      <c r="B15" s="10" t="str">
        <f>'MATRIZ  - cálculo'!B81</f>
        <v>Diminuição da diversidade filogenética e funcional das comunidades</v>
      </c>
      <c r="C15" s="7" t="str">
        <f>'MATRIZ  - cálculo'!C81</f>
        <v>Total</v>
      </c>
      <c r="D15" s="62" t="str">
        <f>'MATRIZ  - cálculo'!D81</f>
        <v>-</v>
      </c>
      <c r="E15" s="62" t="str">
        <f>'MATRIZ  - cálculo'!E81</f>
        <v>-</v>
      </c>
      <c r="F15" s="62" t="str">
        <f>'MATRIZ  - cálculo'!F81</f>
        <v>-</v>
      </c>
      <c r="G15" s="62" t="str">
        <f>'MATRIZ  - cálculo'!G81</f>
        <v>-</v>
      </c>
      <c r="H15" s="62" t="str">
        <f>'MATRIZ  - cálculo'!H81</f>
        <v>-</v>
      </c>
      <c r="I15" s="62" t="str">
        <f>'MATRIZ  - cálculo'!I81</f>
        <v>-</v>
      </c>
      <c r="J15" s="62" t="str">
        <f>'MATRIZ  - cálculo'!J81</f>
        <v>-</v>
      </c>
      <c r="K15" s="62">
        <f>'MATRIZ  - cálculo'!K81</f>
        <v>-14</v>
      </c>
      <c r="L15" s="62" t="str">
        <f>'MATRIZ  - cálculo'!L81</f>
        <v>-</v>
      </c>
      <c r="M15" s="62" t="str">
        <f>'MATRIZ  - cálculo'!M81</f>
        <v>-</v>
      </c>
    </row>
  </sheetData>
  <mergeCells count="13">
    <mergeCell ref="Q5:U5"/>
    <mergeCell ref="Q6:U6"/>
    <mergeCell ref="P7:P8"/>
    <mergeCell ref="Q7:U8"/>
    <mergeCell ref="A9:A14"/>
    <mergeCell ref="A1:A3"/>
    <mergeCell ref="B1:B3"/>
    <mergeCell ref="C1:C3"/>
    <mergeCell ref="D1:M1"/>
    <mergeCell ref="D2:E2"/>
    <mergeCell ref="F2:M2"/>
    <mergeCell ref="A4:A5"/>
    <mergeCell ref="A6:A7"/>
  </mergeCells>
  <phoneticPr fontId="4" type="noConversion"/>
  <conditionalFormatting sqref="D4:M15">
    <cfRule type="cellIs" dxfId="3" priority="4" operator="equal">
      <formula>0</formula>
    </cfRule>
    <cfRule type="colorScale" priority="5">
      <colorScale>
        <cfvo type="min"/>
        <cfvo type="max"/>
        <color rgb="FFF8696B"/>
        <color rgb="FFFCFCFF"/>
      </colorScale>
    </cfRule>
    <cfRule type="cellIs" dxfId="2" priority="9" operator="equal">
      <formula>0</formula>
    </cfRule>
  </conditionalFormatting>
  <conditionalFormatting sqref="P5:Q5 P7">
    <cfRule type="cellIs" dxfId="1" priority="1" operator="equal">
      <formula>0</formula>
    </cfRule>
    <cfRule type="colorScale" priority="2">
      <colorScale>
        <cfvo type="min"/>
        <cfvo type="max"/>
        <color rgb="FFF8696B"/>
        <color rgb="FFFCFCFF"/>
      </colorScale>
    </cfRule>
    <cfRule type="cellIs" dxfId="0" priority="3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E2E13-8A32-C943-ADD1-0423854E5E16}">
  <dimension ref="A1:O26"/>
  <sheetViews>
    <sheetView zoomScale="120" zoomScaleNormal="120" workbookViewId="0">
      <selection activeCell="B31" sqref="B31"/>
    </sheetView>
  </sheetViews>
  <sheetFormatPr baseColWidth="10" defaultColWidth="10.6640625" defaultRowHeight="16" x14ac:dyDescent="0.2"/>
  <cols>
    <col min="1" max="1" width="14" customWidth="1"/>
  </cols>
  <sheetData>
    <row r="1" spans="1:15" x14ac:dyDescent="0.2">
      <c r="A1" s="134" t="s">
        <v>136</v>
      </c>
      <c r="B1" s="134"/>
      <c r="C1" s="134"/>
      <c r="D1" s="58">
        <f>SUM(O4:O6)</f>
        <v>46</v>
      </c>
    </row>
    <row r="3" spans="1:15" x14ac:dyDescent="0.2">
      <c r="A3" s="134" t="s">
        <v>137</v>
      </c>
      <c r="B3" s="134"/>
      <c r="C3" s="59" t="s">
        <v>140</v>
      </c>
      <c r="D3" s="6" t="s">
        <v>141</v>
      </c>
      <c r="E3" s="6" t="s">
        <v>142</v>
      </c>
      <c r="F3" s="50" t="s">
        <v>143</v>
      </c>
      <c r="G3" s="6" t="s">
        <v>144</v>
      </c>
      <c r="H3" t="s">
        <v>145</v>
      </c>
      <c r="I3" s="59" t="s">
        <v>146</v>
      </c>
      <c r="J3" t="s">
        <v>147</v>
      </c>
      <c r="K3" t="s">
        <v>148</v>
      </c>
      <c r="L3" s="59" t="s">
        <v>149</v>
      </c>
      <c r="M3" t="s">
        <v>150</v>
      </c>
      <c r="N3" t="s">
        <v>151</v>
      </c>
      <c r="O3" s="60" t="s">
        <v>153</v>
      </c>
    </row>
    <row r="4" spans="1:15" x14ac:dyDescent="0.2">
      <c r="A4" t="s">
        <v>10</v>
      </c>
      <c r="B4" t="s">
        <v>138</v>
      </c>
      <c r="C4">
        <f>COUNTIF('MATRIZ  - cálculo'!$D$5:$M$5,(-1))</f>
        <v>2</v>
      </c>
      <c r="D4">
        <f>COUNTIF('MATRIZ  - cálculo'!$D$12:$M$12,(-1))</f>
        <v>2</v>
      </c>
      <c r="E4">
        <f>COUNTIF('MATRIZ  - cálculo'!$D$19:$M$19,(-1))</f>
        <v>6</v>
      </c>
      <c r="F4">
        <f>COUNTIF('MATRIZ  - cálculo'!$D$26:$M$26,(-1))</f>
        <v>1</v>
      </c>
      <c r="G4">
        <f>COUNTIF('MATRIZ  - cálculo'!$D$33:$M$33,(-1))</f>
        <v>1</v>
      </c>
      <c r="H4">
        <f>COUNTIF('MATRIZ  - cálculo'!$D$40:$M$40,(-1))</f>
        <v>2</v>
      </c>
      <c r="I4">
        <f>COUNTIF('MATRIZ  - cálculo'!$D$47:$M$47,(-1))</f>
        <v>6</v>
      </c>
      <c r="J4">
        <f>COUNTIF('MATRIZ  - cálculo'!$D$54:$M$54,(-1))</f>
        <v>1</v>
      </c>
      <c r="K4">
        <f>COUNTIF('MATRIZ  - cálculo'!$D$61:$M$61,(-1))</f>
        <v>2</v>
      </c>
      <c r="L4">
        <f>COUNTIF('MATRIZ  - cálculo'!$D$68:$M$68,(-1))</f>
        <v>5</v>
      </c>
      <c r="M4">
        <f>COUNTIF('MATRIZ  - cálculo'!$D$75:$M$75,(-1))</f>
        <v>2</v>
      </c>
      <c r="N4">
        <f>COUNTIF('MATRIZ  - cálculo'!$D$82:$M$82,(-1))</f>
        <v>1</v>
      </c>
      <c r="O4" s="60">
        <f>SUM(C4:N4)</f>
        <v>31</v>
      </c>
    </row>
    <row r="5" spans="1:15" x14ac:dyDescent="0.2">
      <c r="A5" t="s">
        <v>11</v>
      </c>
      <c r="B5" t="s">
        <v>139</v>
      </c>
      <c r="C5">
        <f>COUNTIF('MATRIZ  - cálculo'!$D$5:$M$5,0)</f>
        <v>2</v>
      </c>
      <c r="D5">
        <f>COUNTIF('MATRIZ  - cálculo'!$D$12:$M$12,0)</f>
        <v>0</v>
      </c>
      <c r="E5">
        <f>COUNTIF('MATRIZ  - cálculo'!$D$19:$M$19,0)</f>
        <v>0</v>
      </c>
      <c r="F5">
        <f>COUNTIF('MATRIZ  - cálculo'!$D$26:$M$26,0)</f>
        <v>1</v>
      </c>
      <c r="G5">
        <f>COUNTIF('MATRIZ  - cálculo'!$D$33:$M$33,0)</f>
        <v>0</v>
      </c>
      <c r="H5">
        <f>COUNTIF('MATRIZ  - cálculo'!$D$40:$M$40,0)</f>
        <v>4</v>
      </c>
      <c r="I5">
        <f>COUNTIF('MATRIZ  - cálculo'!$D$47:$M$47,(0))</f>
        <v>1</v>
      </c>
      <c r="J5">
        <f>COUNTIF('MATRIZ  - cálculo'!$D$54:$M$54,0)</f>
        <v>0</v>
      </c>
      <c r="K5">
        <f>COUNTIF('MATRIZ  - cálculo'!$D$61:$M$61,(0))</f>
        <v>0</v>
      </c>
      <c r="L5">
        <f>COUNTIF('MATRIZ  - cálculo'!$D$68:$M$68,(0))</f>
        <v>2</v>
      </c>
      <c r="M5">
        <f>COUNTIF('MATRIZ  - cálculo'!$D$75:$M$75,(0))</f>
        <v>5</v>
      </c>
      <c r="N5">
        <f>COUNTIF('MATRIZ  - cálculo'!$D$82:$M$82,(0))</f>
        <v>0</v>
      </c>
      <c r="O5" s="60">
        <f t="shared" ref="O5:O26" si="0">SUM(C5:N5)</f>
        <v>15</v>
      </c>
    </row>
    <row r="6" spans="1:15" x14ac:dyDescent="0.2">
      <c r="A6" t="s">
        <v>12</v>
      </c>
      <c r="B6" t="s">
        <v>129</v>
      </c>
      <c r="C6">
        <f>COUNTIF('MATRIZ  - cálculo'!$D$5:$M$5,(1))</f>
        <v>0</v>
      </c>
      <c r="D6">
        <f>COUNTIF('MATRIZ  - cálculo'!$D$12:$M$12,(1))</f>
        <v>0</v>
      </c>
      <c r="E6">
        <f>COUNTIF('MATRIZ  - cálculo'!$D$19:$M$19,(1))</f>
        <v>0</v>
      </c>
      <c r="F6">
        <f>COUNTIF('MATRIZ  - cálculo'!$D$26:$M$26,(1))</f>
        <v>0</v>
      </c>
      <c r="G6">
        <f>COUNTIF('MATRIZ  - cálculo'!$D$33:$M$33,(1))</f>
        <v>0</v>
      </c>
      <c r="H6">
        <f>COUNTIF('MATRIZ  - cálculo'!$D$40:$M$40,(1))</f>
        <v>0</v>
      </c>
      <c r="I6">
        <f>COUNTIF('MATRIZ  - cálculo'!$D$47:$M$47,(1))</f>
        <v>0</v>
      </c>
      <c r="J6">
        <f>COUNTIF('MATRIZ  - cálculo'!$D$54:$M$54,(1))</f>
        <v>0</v>
      </c>
      <c r="K6">
        <f>COUNTIF('MATRIZ  - cálculo'!$D$61:$M$61,(1))</f>
        <v>0</v>
      </c>
      <c r="L6">
        <f>COUNTIF('MATRIZ  - cálculo'!$D$68:$M$68,(1))</f>
        <v>0</v>
      </c>
      <c r="M6">
        <f>COUNTIF('MATRIZ  - cálculo'!$D$75:$M$75,(1))</f>
        <v>0</v>
      </c>
      <c r="N6">
        <f>COUNTIF('MATRIZ  - cálculo'!$D$82:$M$82,(1))</f>
        <v>0</v>
      </c>
      <c r="O6" s="60">
        <f t="shared" si="0"/>
        <v>0</v>
      </c>
    </row>
    <row r="7" spans="1:15" x14ac:dyDescent="0.2">
      <c r="A7" s="134" t="s">
        <v>158</v>
      </c>
      <c r="B7" s="134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60"/>
    </row>
    <row r="8" spans="1:15" x14ac:dyDescent="0.2">
      <c r="A8" t="s">
        <v>14</v>
      </c>
      <c r="B8" t="s">
        <v>129</v>
      </c>
      <c r="C8">
        <f>COUNTIF('MATRIZ  - cálculo'!$D$6:$M$6,1)</f>
        <v>2</v>
      </c>
      <c r="D8">
        <f>COUNTIF('MATRIZ  - cálculo'!$D$13:$M$13,1)</f>
        <v>0</v>
      </c>
      <c r="E8">
        <f>COUNTIF('MATRIZ  - cálculo'!$D$20:$M$20,1)</f>
        <v>2</v>
      </c>
      <c r="F8">
        <f>COUNTIF('MATRIZ  - cálculo'!$D$27:$M$27,1)</f>
        <v>0</v>
      </c>
      <c r="G8">
        <f>COUNTIF('MATRIZ  - cálculo'!$D$34:$M$34,1)</f>
        <v>0</v>
      </c>
      <c r="H8">
        <f>COUNTIF('MATRIZ  - cálculo'!$D$41:$M$41,1)</f>
        <v>1</v>
      </c>
      <c r="I8">
        <f>COUNTIF('MATRIZ  - cálculo'!$D$48:$M$48,1)</f>
        <v>4</v>
      </c>
      <c r="J8">
        <f>COUNTIF('MATRIZ  - cálculo'!$D$55:$M$55,1)</f>
        <v>1</v>
      </c>
      <c r="K8">
        <f>COUNTIF('MATRIZ  - cálculo'!$D$62:$M$62,1)</f>
        <v>1</v>
      </c>
      <c r="L8">
        <f>COUNTIF('MATRIZ  - cálculo'!$D$69:$M$69,1)</f>
        <v>3</v>
      </c>
      <c r="M8">
        <f>COUNTIF('MATRIZ  - cálculo'!$D$76:$M$76,1)</f>
        <v>0</v>
      </c>
      <c r="N8">
        <f>COUNTIF('MATRIZ  - cálculo'!$D$83:$M$83,1)</f>
        <v>0</v>
      </c>
      <c r="O8" s="60">
        <f t="shared" si="0"/>
        <v>14</v>
      </c>
    </row>
    <row r="9" spans="1:15" x14ac:dyDescent="0.2">
      <c r="A9" t="s">
        <v>134</v>
      </c>
      <c r="B9" t="s">
        <v>130</v>
      </c>
      <c r="C9">
        <f>COUNTIF('MATRIZ  - cálculo'!$D$6:$M$6,2)</f>
        <v>0</v>
      </c>
      <c r="D9">
        <f>COUNTIF('MATRIZ  - cálculo'!$D$13:$M$13,2)</f>
        <v>2</v>
      </c>
      <c r="E9">
        <f>COUNTIF('MATRIZ  - cálculo'!$D$20:$M$20,2)</f>
        <v>0</v>
      </c>
      <c r="F9">
        <f>COUNTIF('MATRIZ  - cálculo'!$D$27:$M$27,2)</f>
        <v>0</v>
      </c>
      <c r="G9">
        <f>COUNTIF('MATRIZ  - cálculo'!$D$34:$M$34,2)</f>
        <v>0</v>
      </c>
      <c r="H9">
        <f>COUNTIF('MATRIZ  - cálculo'!$D$41:$M$41,2)</f>
        <v>0</v>
      </c>
      <c r="I9">
        <f>COUNTIF('MATRIZ  - cálculo'!$D$48:$M$48,2)</f>
        <v>0</v>
      </c>
      <c r="J9">
        <f>COUNTIF('MATRIZ  - cálculo'!$D$55:$M$55,2)</f>
        <v>0</v>
      </c>
      <c r="K9">
        <f>COUNTIF('MATRIZ  - cálculo'!$D$62:$M$62,2)</f>
        <v>0</v>
      </c>
      <c r="L9">
        <f>COUNTIF('MATRIZ  - cálculo'!$D$69:$M$69,2)</f>
        <v>1</v>
      </c>
      <c r="M9">
        <f>COUNTIF('MATRIZ  - cálculo'!$D$76:$M$76,2)</f>
        <v>0</v>
      </c>
      <c r="N9">
        <f>COUNTIF('MATRIZ  - cálculo'!$D$83:$M$83,2)</f>
        <v>0</v>
      </c>
      <c r="O9" s="60">
        <f t="shared" si="0"/>
        <v>3</v>
      </c>
    </row>
    <row r="10" spans="1:15" x14ac:dyDescent="0.2">
      <c r="A10" t="s">
        <v>135</v>
      </c>
      <c r="B10" t="s">
        <v>131</v>
      </c>
      <c r="C10">
        <f>COUNTIF('MATRIZ  - cálculo'!$D$6:$M$6,3)</f>
        <v>0</v>
      </c>
      <c r="D10">
        <f>COUNTIF('MATRIZ  - cálculo'!$D$13:$M$13,3)</f>
        <v>0</v>
      </c>
      <c r="E10">
        <f>COUNTIF('MATRIZ  - cálculo'!$D$20:$M$20,3)</f>
        <v>4</v>
      </c>
      <c r="F10">
        <f>COUNTIF('MATRIZ  - cálculo'!$D$27:$M$27,3)</f>
        <v>1</v>
      </c>
      <c r="G10">
        <f>COUNTIF('MATRIZ  - cálculo'!$D$34:$M$34,3)</f>
        <v>1</v>
      </c>
      <c r="H10">
        <f>COUNTIF('MATRIZ  - cálculo'!$D$41:$M$41,3)</f>
        <v>1</v>
      </c>
      <c r="I10">
        <f>COUNTIF('MATRIZ  - cálculo'!$D$48:$M$48,3)</f>
        <v>2</v>
      </c>
      <c r="J10">
        <f>COUNTIF('MATRIZ  - cálculo'!$D$55:$M$55,3)</f>
        <v>0</v>
      </c>
      <c r="K10">
        <f>COUNTIF('MATRIZ  - cálculo'!$D$62:$M$62,3)</f>
        <v>1</v>
      </c>
      <c r="L10">
        <f>COUNTIF('MATRIZ  - cálculo'!$D$69:$M$69,3)</f>
        <v>1</v>
      </c>
      <c r="M10">
        <f>COUNTIF('MATRIZ  - cálculo'!$D$76:$M$76,3)</f>
        <v>2</v>
      </c>
      <c r="N10">
        <f>COUNTIF('MATRIZ  - cálculo'!$D$83:$M$83,3)</f>
        <v>1</v>
      </c>
      <c r="O10" s="60">
        <f t="shared" si="0"/>
        <v>14</v>
      </c>
    </row>
    <row r="11" spans="1:15" x14ac:dyDescent="0.2">
      <c r="A11" s="134" t="s">
        <v>132</v>
      </c>
      <c r="B11" s="134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60"/>
    </row>
    <row r="12" spans="1:15" x14ac:dyDescent="0.2">
      <c r="A12" t="s">
        <v>17</v>
      </c>
      <c r="B12" t="s">
        <v>129</v>
      </c>
      <c r="C12">
        <f>COUNTIF('MATRIZ  - cálculo'!$D$7:$M$7,1)</f>
        <v>0</v>
      </c>
      <c r="D12">
        <f>COUNTIF('MATRIZ  - cálculo'!$D$14:$M$14,1)</f>
        <v>0</v>
      </c>
      <c r="E12">
        <f>COUNTIF('MATRIZ  - cálculo'!$D$21:$M$21,1)</f>
        <v>0</v>
      </c>
      <c r="F12">
        <f>COUNTIF('MATRIZ  - cálculo'!$D$28:$M$28,1)</f>
        <v>0</v>
      </c>
      <c r="G12">
        <f>COUNTIF('MATRIZ  - cálculo'!$D$35:$M$35,1)</f>
        <v>0</v>
      </c>
      <c r="H12">
        <f>COUNTIF('MATRIZ  - cálculo'!$D$42:$M$42,1)</f>
        <v>0</v>
      </c>
      <c r="I12">
        <f>COUNTIF('MATRIZ  - cálculo'!$D$49:$M$49,1)</f>
        <v>0</v>
      </c>
      <c r="J12">
        <f>COUNTIF('MATRIZ  - cálculo'!$D$56:$M$56,1)</f>
        <v>0</v>
      </c>
      <c r="K12">
        <f>COUNTIF('MATRIZ  - cálculo'!$D$63:$M$63,1)</f>
        <v>0</v>
      </c>
      <c r="L12">
        <f>COUNTIF('MATRIZ  - cálculo'!$D$70:$M$70,1)</f>
        <v>0</v>
      </c>
      <c r="M12">
        <f>COUNTIF('MATRIZ  - cálculo'!$D$77:$M$77,1)</f>
        <v>0</v>
      </c>
      <c r="N12">
        <f>COUNTIF('MATRIZ  - cálculo'!$D$84:$M$84,1)</f>
        <v>0</v>
      </c>
      <c r="O12" s="60">
        <f t="shared" si="0"/>
        <v>0</v>
      </c>
    </row>
    <row r="13" spans="1:15" x14ac:dyDescent="0.2">
      <c r="A13" t="s">
        <v>16</v>
      </c>
      <c r="B13" t="s">
        <v>130</v>
      </c>
      <c r="C13">
        <f>COUNTIF('MATRIZ  - cálculo'!$D$7:$M$7,2)</f>
        <v>0</v>
      </c>
      <c r="D13">
        <f>COUNTIF('MATRIZ  - cálculo'!$D$14:$M$14,2)</f>
        <v>1</v>
      </c>
      <c r="E13">
        <f>COUNTIF('MATRIZ  - cálculo'!$D$21:$M$21,2)</f>
        <v>0</v>
      </c>
      <c r="F13">
        <f>COUNTIF('MATRIZ  - cálculo'!$D$28:$M$28,2)</f>
        <v>0</v>
      </c>
      <c r="G13">
        <f>COUNTIF('MATRIZ  - cálculo'!$D$35:$M$35,2)</f>
        <v>0</v>
      </c>
      <c r="H13">
        <f>COUNTIF('MATRIZ  - cálculo'!$D$42:$M$42,2)</f>
        <v>1</v>
      </c>
      <c r="I13">
        <f>COUNTIF('MATRIZ  - cálculo'!$D$49:$M$49,2)</f>
        <v>1</v>
      </c>
      <c r="J13">
        <f>COUNTIF('MATRIZ  - cálculo'!$D$56:$M$56,2)</f>
        <v>0</v>
      </c>
      <c r="K13">
        <f>COUNTIF('MATRIZ  - cálculo'!$D$63:$M$63,2)</f>
        <v>0</v>
      </c>
      <c r="L13">
        <f>COUNTIF('MATRIZ  - cálculo'!$D$70:$M$70,2)</f>
        <v>2</v>
      </c>
      <c r="M13">
        <f>COUNTIF('MATRIZ  - cálculo'!$D$77:$M$77,2)</f>
        <v>1</v>
      </c>
      <c r="N13">
        <f>COUNTIF('MATRIZ  - cálculo'!$D$84:$M$84,2)</f>
        <v>0</v>
      </c>
      <c r="O13" s="60">
        <f t="shared" si="0"/>
        <v>6</v>
      </c>
    </row>
    <row r="14" spans="1:15" x14ac:dyDescent="0.2">
      <c r="A14" t="s">
        <v>15</v>
      </c>
      <c r="B14" t="s">
        <v>131</v>
      </c>
      <c r="C14">
        <f>COUNTIF('MATRIZ  - cálculo'!$D$7:$M$7,3)</f>
        <v>2</v>
      </c>
      <c r="D14">
        <f>COUNTIF('MATRIZ  - cálculo'!$D$14:$M$14,3)</f>
        <v>1</v>
      </c>
      <c r="E14">
        <f>COUNTIF('MATRIZ  - cálculo'!$D$21:$M$21,3)</f>
        <v>6</v>
      </c>
      <c r="F14">
        <f>COUNTIF('MATRIZ  - cálculo'!$D$28:$M$28,3)</f>
        <v>1</v>
      </c>
      <c r="G14">
        <f>COUNTIF('MATRIZ  - cálculo'!$D$35:$M$35,3)</f>
        <v>1</v>
      </c>
      <c r="H14">
        <f>COUNTIF('MATRIZ  - cálculo'!$D$42:$M$42,3)</f>
        <v>1</v>
      </c>
      <c r="I14">
        <f>COUNTIF('MATRIZ  - cálculo'!$D$49:$M$49,3)</f>
        <v>5</v>
      </c>
      <c r="J14">
        <f>COUNTIF('MATRIZ  - cálculo'!$D$56:$M$56,3)</f>
        <v>1</v>
      </c>
      <c r="K14">
        <f>COUNTIF('MATRIZ  - cálculo'!$D$63:$M$63,3)</f>
        <v>2</v>
      </c>
      <c r="L14">
        <f>COUNTIF('MATRIZ  - cálculo'!$D$70:$M$70,3)</f>
        <v>3</v>
      </c>
      <c r="M14">
        <f>COUNTIF('MATRIZ  - cálculo'!$D$77:$M$77,3)</f>
        <v>1</v>
      </c>
      <c r="N14">
        <f>COUNTIF('MATRIZ  - cálculo'!$D$84:$M$84,3)</f>
        <v>1</v>
      </c>
      <c r="O14" s="60">
        <f t="shared" si="0"/>
        <v>25</v>
      </c>
    </row>
    <row r="15" spans="1:15" x14ac:dyDescent="0.2">
      <c r="A15" s="134" t="s">
        <v>159</v>
      </c>
      <c r="B15" s="134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60"/>
    </row>
    <row r="16" spans="1:15" x14ac:dyDescent="0.2">
      <c r="A16" t="s">
        <v>14</v>
      </c>
      <c r="B16" t="s">
        <v>129</v>
      </c>
      <c r="C16">
        <f>COUNTIF('MATRIZ  - cálculo'!$D$8:$M$8,1)</f>
        <v>0</v>
      </c>
      <c r="D16">
        <f>COUNTIF('MATRIZ  - cálculo'!$D$15:$M$15,1)</f>
        <v>2</v>
      </c>
      <c r="E16">
        <f>COUNTIF('MATRIZ  - cálculo'!$D$22:$M$22,1)</f>
        <v>2</v>
      </c>
      <c r="F16">
        <f>COUNTIF('MATRIZ  - cálculo'!$D$29:$M$29,1)</f>
        <v>1</v>
      </c>
      <c r="G16">
        <f>COUNTIF('MATRIZ  - cálculo'!$D$36:$M$36,2)</f>
        <v>0</v>
      </c>
      <c r="H16">
        <f>COUNTIF('MATRIZ  - cálculo'!$D$43:$M$43,1)</f>
        <v>1</v>
      </c>
      <c r="I16">
        <f>COUNTIF('MATRIZ  - cálculo'!$D$50:$M$50,1)</f>
        <v>0</v>
      </c>
      <c r="J16">
        <f>COUNTIF('MATRIZ  - cálculo'!$D$57:$M$57,1)</f>
        <v>0</v>
      </c>
      <c r="K16">
        <f>COUNTIF('MATRIZ  - cálculo'!$D$64:$M$64,1)</f>
        <v>0</v>
      </c>
      <c r="L16">
        <f>COUNTIF('MATRIZ  - cálculo'!$D$71:$M$71,1)</f>
        <v>0</v>
      </c>
      <c r="M16">
        <f>COUNTIF('MATRIZ  - cálculo'!$D$78:$M$78,1)</f>
        <v>0</v>
      </c>
      <c r="N16">
        <f>COUNTIF('MATRIZ  - cálculo'!$D$85:$M$85,1)</f>
        <v>0</v>
      </c>
      <c r="O16" s="60">
        <f t="shared" si="0"/>
        <v>6</v>
      </c>
    </row>
    <row r="17" spans="1:15" x14ac:dyDescent="0.2">
      <c r="A17" t="s">
        <v>13</v>
      </c>
      <c r="B17" t="s">
        <v>130</v>
      </c>
      <c r="C17">
        <f>COUNTIF('MATRIZ  - cálculo'!$D$8:$M$8,2)</f>
        <v>0</v>
      </c>
      <c r="D17">
        <f>COUNTIF('MATRIZ  - cálculo'!$D$15:$M$15,2)</f>
        <v>0</v>
      </c>
      <c r="E17">
        <f>COUNTIF('MATRIZ  - cálculo'!$D$22:$M$22,2)</f>
        <v>2</v>
      </c>
      <c r="F17">
        <f>COUNTIF('MATRIZ  - cálculo'!$D$29:$M$29,2)</f>
        <v>0</v>
      </c>
      <c r="G17">
        <f>COUNTIF('MATRIZ  - cálculo'!$D$36:$M$36,3)</f>
        <v>0</v>
      </c>
      <c r="H17">
        <f>COUNTIF('MATRIZ  - cálculo'!$D$43:$M$43,2)</f>
        <v>1</v>
      </c>
      <c r="I17">
        <f>COUNTIF('MATRIZ  - cálculo'!$D$50:$M$50,2)</f>
        <v>4</v>
      </c>
      <c r="J17">
        <f>COUNTIF('MATRIZ  - cálculo'!$D$57:$M$57,2)</f>
        <v>1</v>
      </c>
      <c r="K17">
        <f>COUNTIF('MATRIZ  - cálculo'!$D$64:$M$64,2)</f>
        <v>0</v>
      </c>
      <c r="L17">
        <f>COUNTIF('MATRIZ  - cálculo'!$D$71:$M$71,2)</f>
        <v>3</v>
      </c>
      <c r="M17">
        <f>COUNTIF('MATRIZ  - cálculo'!$D$78:$M$78,2)</f>
        <v>0</v>
      </c>
      <c r="N17">
        <f>COUNTIF('MATRIZ  - cálculo'!$D$85:$M$85,2)</f>
        <v>0</v>
      </c>
      <c r="O17" s="60">
        <f t="shared" si="0"/>
        <v>11</v>
      </c>
    </row>
    <row r="18" spans="1:15" x14ac:dyDescent="0.2">
      <c r="A18" t="s">
        <v>24</v>
      </c>
      <c r="B18" t="s">
        <v>131</v>
      </c>
      <c r="C18">
        <f>COUNTIF('MATRIZ  - cálculo'!$D$8:$M$8,3)</f>
        <v>2</v>
      </c>
      <c r="D18">
        <f>COUNTIF('MATRIZ  - cálculo'!$D$15:$M$15,3)</f>
        <v>0</v>
      </c>
      <c r="E18">
        <f>COUNTIF('MATRIZ  - cálculo'!$D$22:$M$22,3)</f>
        <v>2</v>
      </c>
      <c r="F18">
        <f>COUNTIF('MATRIZ  - cálculo'!$D$29:$M$29,3)</f>
        <v>0</v>
      </c>
      <c r="G18">
        <f>COUNTIF('MATRIZ  - cálculo'!$D$36:$M$36,1)</f>
        <v>1</v>
      </c>
      <c r="H18">
        <f>COUNTIF('MATRIZ  - cálculo'!$D$43:$M$43,3)</f>
        <v>0</v>
      </c>
      <c r="I18">
        <f>COUNTIF('MATRIZ  - cálculo'!$D$50:$M$50,3)</f>
        <v>2</v>
      </c>
      <c r="J18">
        <f>COUNTIF('MATRIZ  - cálculo'!$D$57:$M$57,3)</f>
        <v>0</v>
      </c>
      <c r="K18">
        <f>COUNTIF('MATRIZ  - cálculo'!$D$64:$M$64,3)</f>
        <v>2</v>
      </c>
      <c r="L18">
        <f>COUNTIF('MATRIZ  - cálculo'!$D$71:$M$71,3)</f>
        <v>2</v>
      </c>
      <c r="M18">
        <f>COUNTIF('MATRIZ  - cálculo'!$D$78:$M$78,3)</f>
        <v>2</v>
      </c>
      <c r="N18">
        <f>COUNTIF('MATRIZ  - cálculo'!$D$85:$M$85,3)</f>
        <v>1</v>
      </c>
      <c r="O18" s="60">
        <f t="shared" si="0"/>
        <v>14</v>
      </c>
    </row>
    <row r="19" spans="1:15" x14ac:dyDescent="0.2">
      <c r="A19" s="134" t="s">
        <v>133</v>
      </c>
      <c r="B19" s="134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60"/>
    </row>
    <row r="20" spans="1:15" x14ac:dyDescent="0.2">
      <c r="A20" t="s">
        <v>19</v>
      </c>
      <c r="B20" t="s">
        <v>129</v>
      </c>
      <c r="C20">
        <f>COUNTIF('MATRIZ  - cálculo'!$D$9:$M$9,1)</f>
        <v>0</v>
      </c>
      <c r="D20">
        <f>COUNTIF('MATRIZ  - cálculo'!$D$16:$M$16,1)</f>
        <v>0</v>
      </c>
      <c r="E20">
        <f>COUNTIF('MATRIZ  - cálculo'!$D$23:$M$23,1)</f>
        <v>0</v>
      </c>
      <c r="F20">
        <f>COUNTIF('MATRIZ  - cálculo'!$D$30:$M$30,1)</f>
        <v>0</v>
      </c>
      <c r="G20">
        <f>COUNTIF('MATRIZ  - cálculo'!$D$37:$M$37,1)</f>
        <v>0</v>
      </c>
      <c r="H20">
        <f>COUNTIF('MATRIZ  - cálculo'!$D$44:$M$44,1)</f>
        <v>0</v>
      </c>
      <c r="I20">
        <f>COUNTIF('MATRIZ  - cálculo'!$D$51:$M$51,1)</f>
        <v>0</v>
      </c>
      <c r="J20">
        <f>COUNTIF('MATRIZ  - cálculo'!$D$58:$M$58,1)</f>
        <v>0</v>
      </c>
      <c r="K20">
        <f>COUNTIF('MATRIZ  - cálculo'!$D$65:$M$65,1)</f>
        <v>0</v>
      </c>
      <c r="L20">
        <f>COUNTIF('MATRIZ  - cálculo'!$D$72:$M$72,1)</f>
        <v>1</v>
      </c>
      <c r="M20">
        <f>COUNTIF('MATRIZ  - cálculo'!$D$79:$M$79,1)</f>
        <v>0</v>
      </c>
      <c r="N20">
        <f>COUNTIF('MATRIZ  - cálculo'!$D$86:$M$86,1)</f>
        <v>0</v>
      </c>
      <c r="O20" s="60">
        <f t="shared" si="0"/>
        <v>1</v>
      </c>
    </row>
    <row r="21" spans="1:15" x14ac:dyDescent="0.2">
      <c r="A21" t="s">
        <v>13</v>
      </c>
      <c r="B21" t="s">
        <v>130</v>
      </c>
      <c r="C21">
        <f>COUNTIF('MATRIZ  - cálculo'!$D$9:$M$9,2)</f>
        <v>0</v>
      </c>
      <c r="D21">
        <f>COUNTIF('MATRIZ  - cálculo'!$D$16:$M$16,2)</f>
        <v>0</v>
      </c>
      <c r="E21">
        <f>COUNTIF('MATRIZ  - cálculo'!$D$23:$M$23,2)</f>
        <v>1</v>
      </c>
      <c r="F21">
        <f>COUNTIF('MATRIZ  - cálculo'!$D$30:$M$30,2)</f>
        <v>0</v>
      </c>
      <c r="G21">
        <f>COUNTIF('MATRIZ  - cálculo'!$D$37:$M$37,2)</f>
        <v>1</v>
      </c>
      <c r="H21">
        <f>COUNTIF('MATRIZ  - cálculo'!$D$44:$M$44,2)</f>
        <v>2</v>
      </c>
      <c r="I21">
        <f>COUNTIF('MATRIZ  - cálculo'!$D$51:$M$51,2)</f>
        <v>3</v>
      </c>
      <c r="J21">
        <f>COUNTIF('MATRIZ  - cálculo'!$D$58:$M$58,2)</f>
        <v>0</v>
      </c>
      <c r="K21">
        <f>COUNTIF('MATRIZ  - cálculo'!$D$65:$M$65,2)</f>
        <v>0</v>
      </c>
      <c r="L21">
        <f>COUNTIF('MATRIZ  - cálculo'!$D$72:$M$72,2)</f>
        <v>0</v>
      </c>
      <c r="M21">
        <f>COUNTIF('MATRIZ  - cálculo'!$D$79:$M$79,2)</f>
        <v>0</v>
      </c>
      <c r="N21">
        <f>COUNTIF('MATRIZ  - cálculo'!$D$86:$M$86,2)</f>
        <v>0</v>
      </c>
      <c r="O21" s="60">
        <f t="shared" si="0"/>
        <v>7</v>
      </c>
    </row>
    <row r="22" spans="1:15" x14ac:dyDescent="0.2">
      <c r="A22" t="s">
        <v>18</v>
      </c>
      <c r="B22" t="s">
        <v>131</v>
      </c>
      <c r="C22">
        <f>COUNTIF('MATRIZ  - cálculo'!$D$9:$M$9,3)</f>
        <v>2</v>
      </c>
      <c r="D22">
        <f>COUNTIF('MATRIZ  - cálculo'!$D$16:$M$16,3)</f>
        <v>2</v>
      </c>
      <c r="E22">
        <f>COUNTIF('MATRIZ  - cálculo'!$D$23:$M$23,3)</f>
        <v>5</v>
      </c>
      <c r="F22">
        <f>COUNTIF('MATRIZ  - cálculo'!$D$30:$M$30,3)</f>
        <v>1</v>
      </c>
      <c r="G22">
        <f>COUNTIF('MATRIZ  - cálculo'!$D$37:$M$37,3)</f>
        <v>0</v>
      </c>
      <c r="H22">
        <f>COUNTIF('MATRIZ  - cálculo'!$D$44:$M$44,3)</f>
        <v>0</v>
      </c>
      <c r="I22">
        <f>COUNTIF('MATRIZ  - cálculo'!$D$51:$M$51,3)</f>
        <v>3</v>
      </c>
      <c r="J22">
        <f>COUNTIF('MATRIZ  - cálculo'!$D$58:$M$58,3)</f>
        <v>1</v>
      </c>
      <c r="K22">
        <f>COUNTIF('MATRIZ  - cálculo'!$D$65:$M$65,3)</f>
        <v>2</v>
      </c>
      <c r="L22">
        <f>COUNTIF('MATRIZ  - cálculo'!$D$72:$M$72,3)</f>
        <v>4</v>
      </c>
      <c r="M22">
        <f>COUNTIF('MATRIZ  - cálculo'!$D$79:$M$79,3)</f>
        <v>2</v>
      </c>
      <c r="N22">
        <f>COUNTIF('MATRIZ  - cálculo'!$D$86:$M$86,3)</f>
        <v>1</v>
      </c>
      <c r="O22" s="60">
        <f t="shared" si="0"/>
        <v>23</v>
      </c>
    </row>
    <row r="23" spans="1:15" x14ac:dyDescent="0.2">
      <c r="A23" s="134" t="s">
        <v>152</v>
      </c>
      <c r="B23" s="134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60"/>
    </row>
    <row r="24" spans="1:15" x14ac:dyDescent="0.2">
      <c r="A24" t="s">
        <v>22</v>
      </c>
      <c r="B24" t="s">
        <v>129</v>
      </c>
      <c r="C24">
        <f>COUNTIF('MATRIZ  - cálculo'!$D$10:$M$10,1)</f>
        <v>2</v>
      </c>
      <c r="D24">
        <f>COUNTIF('MATRIZ  - cálculo'!$D$17:$M$17,1)</f>
        <v>2</v>
      </c>
      <c r="E24">
        <f>COUNTIF('MATRIZ  - cálculo'!$D$24:$M$24,1)</f>
        <v>6</v>
      </c>
      <c r="F24">
        <f>COUNTIF('MATRIZ  - cálculo'!$D$31:$M$31,1)</f>
        <v>1</v>
      </c>
      <c r="G24">
        <f>COUNTIF('MATRIZ  - cálculo'!$D$38:$M$38,1)</f>
        <v>1</v>
      </c>
      <c r="H24">
        <f>COUNTIF('MATRIZ  - cálculo'!$D$45:$M$45,1)</f>
        <v>2</v>
      </c>
      <c r="I24">
        <f>COUNTIF('MATRIZ  - cálculo'!$D$52:$M$52,1)</f>
        <v>6</v>
      </c>
      <c r="J24">
        <f>COUNTIF('MATRIZ  - cálculo'!$D$59:$M$59,1)</f>
        <v>1</v>
      </c>
      <c r="K24">
        <f>COUNTIF('MATRIZ  - cálculo'!$D$66:$M$66,1)</f>
        <v>2</v>
      </c>
      <c r="L24">
        <f>COUNTIF('MATRIZ  - cálculo'!$D$73:$M$73,1)</f>
        <v>5</v>
      </c>
      <c r="M24">
        <f>COUNTIF('MATRIZ  - cálculo'!$D$80:$M$80,1)</f>
        <v>2</v>
      </c>
      <c r="N24">
        <f>COUNTIF('MATRIZ  - cálculo'!$D$87:$M$87,1)</f>
        <v>0</v>
      </c>
      <c r="O24" s="60">
        <f t="shared" si="0"/>
        <v>30</v>
      </c>
    </row>
    <row r="25" spans="1:15" x14ac:dyDescent="0.2">
      <c r="A25" t="s">
        <v>21</v>
      </c>
      <c r="B25" t="s">
        <v>130</v>
      </c>
      <c r="C25">
        <f>COUNTIF('MATRIZ  - cálculo'!$D$10:$M$10,2)</f>
        <v>0</v>
      </c>
      <c r="D25">
        <f>COUNTIF('MATRIZ  - cálculo'!$D$10:$M$10,2)</f>
        <v>0</v>
      </c>
      <c r="E25">
        <f>COUNTIF('MATRIZ  - cálculo'!$D$24:$M$24,2)</f>
        <v>0</v>
      </c>
      <c r="F25">
        <f>COUNTIF('MATRIZ  - cálculo'!$D$31:$M$31,2)</f>
        <v>0</v>
      </c>
      <c r="G25">
        <f>COUNTIF('MATRIZ  - cálculo'!$D$38:$M$38,2)</f>
        <v>0</v>
      </c>
      <c r="H25">
        <f>COUNTIF('MATRIZ  - cálculo'!$D$45:$M$45,2)</f>
        <v>0</v>
      </c>
      <c r="I25">
        <f>COUNTIF('MATRIZ  - cálculo'!$D$52:$M$52,2)</f>
        <v>0</v>
      </c>
      <c r="J25">
        <f>COUNTIF('MATRIZ  - cálculo'!$D$59:$M$59,2)</f>
        <v>0</v>
      </c>
      <c r="K25">
        <f>COUNTIF('MATRIZ  - cálculo'!$D$66:$M$66,2)</f>
        <v>0</v>
      </c>
      <c r="L25">
        <f>COUNTIF('MATRIZ  - cálculo'!$D$73:$M$73,2)</f>
        <v>0</v>
      </c>
      <c r="M25">
        <f>COUNTIF('MATRIZ  - cálculo'!$D$80:$M$80,2)</f>
        <v>0</v>
      </c>
      <c r="N25">
        <f>COUNTIF('MATRIZ  - cálculo'!$D$87:$M$87,2)</f>
        <v>1</v>
      </c>
      <c r="O25" s="60">
        <f t="shared" si="0"/>
        <v>1</v>
      </c>
    </row>
    <row r="26" spans="1:15" x14ac:dyDescent="0.2">
      <c r="A26" t="s">
        <v>20</v>
      </c>
      <c r="B26" t="s">
        <v>131</v>
      </c>
      <c r="C26">
        <f>COUNTIF('MATRIZ  - cálculo'!$D$10:$M$10,3)</f>
        <v>0</v>
      </c>
      <c r="D26">
        <f>COUNTIF('MATRIZ  - cálculo'!$D$10:$M$10,3)</f>
        <v>0</v>
      </c>
      <c r="E26">
        <f>COUNTIF('MATRIZ  - cálculo'!$D$24:$M$24,3)</f>
        <v>0</v>
      </c>
      <c r="F26">
        <f>COUNTIF('MATRIZ  - cálculo'!$D$31:$M$31,3)</f>
        <v>0</v>
      </c>
      <c r="G26">
        <f>COUNTIF('MATRIZ  - cálculo'!$D$38:$M$38,3)</f>
        <v>0</v>
      </c>
      <c r="H26">
        <f>COUNTIF('MATRIZ  - cálculo'!$D$45:$M$45,3)</f>
        <v>0</v>
      </c>
      <c r="I26">
        <f>COUNTIF('MATRIZ  - cálculo'!$D$52:$M$52,3)</f>
        <v>0</v>
      </c>
      <c r="J26">
        <f>COUNTIF('MATRIZ  - cálculo'!$D$59:$M$59,3)</f>
        <v>0</v>
      </c>
      <c r="K26">
        <f>COUNTIF('MATRIZ  - cálculo'!$D$66:$M$66,3)</f>
        <v>0</v>
      </c>
      <c r="L26">
        <f>COUNTIF('MATRIZ  - cálculo'!$D$73:$M$73,3)</f>
        <v>0</v>
      </c>
      <c r="M26">
        <f>COUNTIF('MATRIZ  - cálculo'!$D$80:$M$80,3)</f>
        <v>0</v>
      </c>
      <c r="N26">
        <f>COUNTIF('MATRIZ  - cálculo'!$D$87:$M$87,3)</f>
        <v>0</v>
      </c>
      <c r="O26" s="60">
        <f t="shared" si="0"/>
        <v>0</v>
      </c>
    </row>
  </sheetData>
  <mergeCells count="7">
    <mergeCell ref="A19:B19"/>
    <mergeCell ref="A23:B23"/>
    <mergeCell ref="A1:C1"/>
    <mergeCell ref="A3:B3"/>
    <mergeCell ref="A7:B7"/>
    <mergeCell ref="A11:B11"/>
    <mergeCell ref="A15:B15"/>
  </mergeCells>
  <phoneticPr fontId="4" type="noConversion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09992-5811-8743-9C66-8802407513C6}">
  <dimension ref="A1:T36"/>
  <sheetViews>
    <sheetView zoomScale="60" zoomScaleNormal="60" workbookViewId="0">
      <selection activeCell="E40" sqref="E40"/>
    </sheetView>
  </sheetViews>
  <sheetFormatPr baseColWidth="10" defaultColWidth="10.6640625" defaultRowHeight="16" x14ac:dyDescent="0.2"/>
  <sheetData>
    <row r="1" spans="1:20" x14ac:dyDescent="0.2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0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x14ac:dyDescent="0.2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</row>
    <row r="4" spans="1:20" x14ac:dyDescent="0.2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</row>
    <row r="5" spans="1:20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</row>
    <row r="6" spans="1:20" x14ac:dyDescent="0.2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</row>
    <row r="7" spans="1:20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</row>
    <row r="8" spans="1:20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</row>
    <row r="9" spans="1:20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</row>
    <row r="10" spans="1:20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</row>
    <row r="11" spans="1:20" x14ac:dyDescent="0.2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1:20" x14ac:dyDescent="0.2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</row>
    <row r="13" spans="1:20" x14ac:dyDescent="0.2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</row>
    <row r="14" spans="1:20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</row>
    <row r="15" spans="1:20" x14ac:dyDescent="0.2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</row>
    <row r="16" spans="1:20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</row>
    <row r="17" spans="1:20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0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</row>
    <row r="19" spans="1:20" x14ac:dyDescent="0.2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0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</row>
    <row r="21" spans="1:20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</row>
    <row r="22" spans="1:20" x14ac:dyDescent="0.2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</row>
    <row r="23" spans="1:20" x14ac:dyDescent="0.2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</row>
    <row r="24" spans="1:20" x14ac:dyDescent="0.2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</row>
    <row r="25" spans="1:20" x14ac:dyDescent="0.2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</row>
    <row r="26" spans="1:20" x14ac:dyDescent="0.2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</row>
    <row r="27" spans="1:20" x14ac:dyDescent="0.2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</row>
    <row r="28" spans="1:20" x14ac:dyDescent="0.2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</row>
    <row r="29" spans="1:20" x14ac:dyDescent="0.2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</row>
    <row r="30" spans="1:20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</row>
    <row r="31" spans="1:20" x14ac:dyDescent="0.2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</row>
    <row r="32" spans="1:20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</row>
    <row r="33" spans="1:20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</row>
    <row r="34" spans="1:20" x14ac:dyDescent="0.2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</row>
    <row r="35" spans="1:20" x14ac:dyDescent="0.2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</row>
    <row r="36" spans="1:20" x14ac:dyDescent="0.2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Agrupamento Impactos Dulcicola</vt:lpstr>
      <vt:lpstr>MATRIZ  - cálculo</vt:lpstr>
      <vt:lpstr>MATRIZ  - resultado</vt:lpstr>
      <vt:lpstr>Análise</vt:lpstr>
      <vt:lpstr>Gráficos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Ribeiro</dc:creator>
  <cp:lastModifiedBy>Anna Ribeiro</cp:lastModifiedBy>
  <dcterms:created xsi:type="dcterms:W3CDTF">2020-11-25T18:56:11Z</dcterms:created>
  <dcterms:modified xsi:type="dcterms:W3CDTF">2020-12-17T12:59:57Z</dcterms:modified>
</cp:coreProperties>
</file>