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cila Franco\Dropbox (Rede Rio Doce Mar)\00-CTEC\00 Relatório Anual 2020\PARA ENVIO DEZ_FUNDAÇÃO RENOVA\17dez2020\RA2020_Material Suplementar\"/>
    </mc:Choice>
  </mc:AlternateContent>
  <xr:revisionPtr revIDLastSave="0" documentId="13_ncr:1_{50FE4E61-76F5-4EE4-90F5-1FFF977F13BA}" xr6:coauthVersionLast="45" xr6:coauthVersionMax="46" xr10:uidLastSave="{00000000-0000-0000-0000-000000000000}"/>
  <bookViews>
    <workbookView xWindow="-110" yWindow="-110" windowWidth="19420" windowHeight="10420" tabRatio="707" activeTab="1" xr2:uid="{B4498D2C-05EA-064A-BB24-F03A0900C862}"/>
  </bookViews>
  <sheets>
    <sheet name="Agrupamento Impactos Costeiro" sheetId="5" r:id="rId1"/>
    <sheet name="MATRIZ  - cálculo" sheetId="1" r:id="rId2"/>
    <sheet name="MATRIZ  - resultado" sheetId="4" r:id="rId3"/>
    <sheet name="Análise" sheetId="6" r:id="rId4"/>
    <sheet name="Gráficos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D26" i="6"/>
  <c r="F27" i="6" l="1"/>
  <c r="F26" i="6"/>
  <c r="F25" i="6"/>
  <c r="F23" i="6"/>
  <c r="F22" i="6"/>
  <c r="F21" i="6"/>
  <c r="F19" i="6"/>
  <c r="F18" i="6"/>
  <c r="F17" i="6"/>
  <c r="F15" i="6"/>
  <c r="F14" i="6"/>
  <c r="F13" i="6"/>
  <c r="F11" i="6"/>
  <c r="F10" i="6"/>
  <c r="F9" i="6"/>
  <c r="F7" i="6"/>
  <c r="F6" i="6"/>
  <c r="F5" i="6"/>
  <c r="E27" i="6"/>
  <c r="E26" i="6"/>
  <c r="E25" i="6"/>
  <c r="E23" i="6"/>
  <c r="E22" i="6"/>
  <c r="E21" i="6"/>
  <c r="E19" i="6"/>
  <c r="E18" i="6"/>
  <c r="E17" i="6"/>
  <c r="E15" i="6"/>
  <c r="E14" i="6"/>
  <c r="E13" i="6"/>
  <c r="E11" i="6"/>
  <c r="E10" i="6"/>
  <c r="E9" i="6"/>
  <c r="E7" i="6"/>
  <c r="E6" i="6"/>
  <c r="E5" i="6"/>
  <c r="D25" i="6"/>
  <c r="D23" i="6"/>
  <c r="D22" i="6"/>
  <c r="D21" i="6"/>
  <c r="D19" i="6"/>
  <c r="D18" i="6"/>
  <c r="D17" i="6"/>
  <c r="D15" i="6"/>
  <c r="D14" i="6"/>
  <c r="D13" i="6"/>
  <c r="D11" i="6"/>
  <c r="D10" i="6"/>
  <c r="D9" i="6"/>
  <c r="D7" i="6"/>
  <c r="D6" i="6"/>
  <c r="D5" i="6"/>
  <c r="C27" i="6"/>
  <c r="C26" i="6"/>
  <c r="C25" i="6"/>
  <c r="C23" i="6"/>
  <c r="G23" i="6" s="1"/>
  <c r="C22" i="6"/>
  <c r="C21" i="6"/>
  <c r="C19" i="6"/>
  <c r="C18" i="6"/>
  <c r="C17" i="6"/>
  <c r="C15" i="6"/>
  <c r="C14" i="6"/>
  <c r="C13" i="6"/>
  <c r="C11" i="6"/>
  <c r="C10" i="6"/>
  <c r="C9" i="6"/>
  <c r="C7" i="6"/>
  <c r="C6" i="6"/>
  <c r="C5" i="6"/>
  <c r="G27" i="6" l="1"/>
  <c r="G7" i="6"/>
  <c r="G13" i="6"/>
  <c r="G18" i="6"/>
  <c r="G9" i="6"/>
  <c r="G14" i="6"/>
  <c r="G19" i="6"/>
  <c r="G25" i="6"/>
  <c r="G6" i="6"/>
  <c r="G11" i="6"/>
  <c r="G17" i="6"/>
  <c r="G22" i="6"/>
  <c r="G5" i="6"/>
  <c r="G15" i="6"/>
  <c r="G21" i="6"/>
  <c r="G26" i="6"/>
  <c r="G10" i="6"/>
  <c r="E7" i="4"/>
  <c r="F7" i="4"/>
  <c r="G7" i="4"/>
  <c r="D7" i="4"/>
  <c r="E6" i="4"/>
  <c r="F6" i="4"/>
  <c r="G6" i="4"/>
  <c r="I6" i="4"/>
  <c r="J6" i="4"/>
  <c r="D6" i="4"/>
  <c r="I5" i="4"/>
  <c r="J5" i="4"/>
  <c r="D5" i="4"/>
  <c r="E4" i="4"/>
  <c r="F4" i="4"/>
  <c r="G4" i="4"/>
  <c r="I4" i="4"/>
  <c r="J4" i="4"/>
  <c r="N4" i="4"/>
  <c r="O4" i="4"/>
  <c r="E11" i="1" l="1"/>
  <c r="E5" i="4" s="1"/>
  <c r="F11" i="1"/>
  <c r="F5" i="4" s="1"/>
  <c r="K3" i="4" l="1"/>
  <c r="L3" i="4"/>
  <c r="M3" i="4"/>
  <c r="N3" i="4"/>
  <c r="O3" i="4"/>
  <c r="L4" i="4"/>
  <c r="M4" i="1"/>
  <c r="M4" i="4" s="1"/>
  <c r="L11" i="1"/>
  <c r="L5" i="4" s="1"/>
  <c r="M11" i="1"/>
  <c r="M5" i="4" s="1"/>
  <c r="N11" i="1"/>
  <c r="N5" i="4" s="1"/>
  <c r="O11" i="1"/>
  <c r="O5" i="4" s="1"/>
  <c r="L18" i="1"/>
  <c r="L6" i="4" s="1"/>
  <c r="M18" i="1"/>
  <c r="M6" i="4" s="1"/>
  <c r="N18" i="1"/>
  <c r="N6" i="4" s="1"/>
  <c r="O18" i="1"/>
  <c r="O6" i="4" s="1"/>
  <c r="L25" i="1"/>
  <c r="L7" i="4" s="1"/>
  <c r="M25" i="1"/>
  <c r="M7" i="4" s="1"/>
  <c r="N25" i="1"/>
  <c r="N7" i="4" s="1"/>
  <c r="O25" i="1"/>
  <c r="O7" i="4" s="1"/>
  <c r="G3" i="4" l="1"/>
  <c r="H3" i="4"/>
  <c r="I3" i="4"/>
  <c r="J3" i="4"/>
  <c r="D3" i="4"/>
  <c r="J25" i="1"/>
  <c r="J7" i="4" s="1"/>
  <c r="A4" i="4"/>
  <c r="A5" i="4"/>
  <c r="A6" i="4"/>
  <c r="A7" i="4"/>
  <c r="B5" i="4"/>
  <c r="C5" i="4"/>
  <c r="C6" i="4"/>
  <c r="B7" i="4"/>
  <c r="C7" i="4"/>
  <c r="C4" i="4"/>
  <c r="B4" i="4"/>
  <c r="K25" i="1"/>
  <c r="K7" i="4" s="1"/>
  <c r="I25" i="1"/>
  <c r="I7" i="4" s="1"/>
  <c r="H25" i="1"/>
  <c r="H7" i="4" s="1"/>
  <c r="K18" i="1"/>
  <c r="K6" i="4" s="1"/>
  <c r="H18" i="1"/>
  <c r="H6" i="4" s="1"/>
  <c r="K11" i="1"/>
  <c r="K5" i="4" s="1"/>
  <c r="H11" i="1"/>
  <c r="H5" i="4" s="1"/>
  <c r="G11" i="1"/>
  <c r="G5" i="4" s="1"/>
  <c r="H4" i="1"/>
  <c r="H4" i="4" s="1"/>
  <c r="K4" i="1"/>
  <c r="K4" i="4" s="1"/>
  <c r="D4" i="4"/>
</calcChain>
</file>

<file path=xl/sharedStrings.xml><?xml version="1.0" encoding="utf-8"?>
<sst xmlns="http://schemas.openxmlformats.org/spreadsheetml/2006/main" count="302" uniqueCount="147">
  <si>
    <t>Abiótico</t>
  </si>
  <si>
    <t>Água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</si>
  <si>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</si>
  <si>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</si>
  <si>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</si>
  <si>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</si>
  <si>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</si>
  <si>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</si>
  <si>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</si>
  <si>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</si>
  <si>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</si>
  <si>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</si>
  <si>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</si>
  <si>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</si>
  <si>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</si>
  <si>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</si>
  <si>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</si>
  <si>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Curta</t>
  </si>
  <si>
    <t>Irreversível</t>
  </si>
  <si>
    <t>Parcialmente Reversível</t>
  </si>
  <si>
    <t>Reversível</t>
  </si>
  <si>
    <t>Abrangência (Ab)</t>
  </si>
  <si>
    <t>Grande</t>
  </si>
  <si>
    <t>CATEGORIA</t>
  </si>
  <si>
    <t>IMPACTOS</t>
  </si>
  <si>
    <t>CATEGORIAS</t>
  </si>
  <si>
    <t>Bentos: macrofauna</t>
  </si>
  <si>
    <t>Bentos: meiofauna</t>
  </si>
  <si>
    <t>Bentos: nematofauna</t>
  </si>
  <si>
    <t>AMBIENTE COSTEIRO</t>
  </si>
  <si>
    <t>Aves</t>
  </si>
  <si>
    <t>Fatores de impacto listados</t>
  </si>
  <si>
    <t>Referência</t>
  </si>
  <si>
    <t>Agrupamento/adaptação</t>
  </si>
  <si>
    <t>A1</t>
  </si>
  <si>
    <t>Maiores valores do Índice de resposta biológica (IBR biomarcador) em caranguejos de mangue coletados durante os períodos de chuva (campanha 2 – jan/fev 2019 e campanha 4 – jan/fev 2020).</t>
  </si>
  <si>
    <t>C</t>
  </si>
  <si>
    <t>Aumento nos valores de índice de resposta biológica (IBR marcador)</t>
  </si>
  <si>
    <t>Ecotoxicologia</t>
  </si>
  <si>
    <t>Maiores valores de IBR biomarcador em caranguejos de praia coletados durante os períodos de seca (campanha 1 - set/out 2018 e campanha 3 - set/out 2019).</t>
  </si>
  <si>
    <r>
      <t xml:space="preserve">Frequente coocorrência de elevados níveis de bioacumulação (IBR bioacumulação) e de </t>
    </r>
    <r>
      <rPr>
        <b/>
        <sz val="8.5"/>
        <color theme="1"/>
        <rFont val="Arial"/>
        <family val="2"/>
      </rPr>
      <t>resposta biológica (IBR biomarcadores)</t>
    </r>
    <r>
      <rPr>
        <sz val="8.5"/>
        <color theme="1"/>
        <rFont val="Arial"/>
        <family val="2"/>
      </rPr>
      <t xml:space="preserve"> no setor B, relativo às áreas do entorno da foz do Rio Doce.</t>
    </r>
  </si>
  <si>
    <t>C, D</t>
  </si>
  <si>
    <t>A5M</t>
  </si>
  <si>
    <r>
      <t xml:space="preserve">Bioacumulação de Fe, Mn e outros metais nas espécies </t>
    </r>
    <r>
      <rPr>
        <i/>
        <sz val="8.5"/>
        <color theme="1"/>
        <rFont val="Arial"/>
        <family val="2"/>
      </rPr>
      <t xml:space="preserve">U. cordatus </t>
    </r>
    <r>
      <rPr>
        <sz val="8.5"/>
        <color theme="1"/>
        <rFont val="Arial"/>
        <family val="2"/>
      </rPr>
      <t>e</t>
    </r>
    <r>
      <rPr>
        <i/>
        <sz val="8.5"/>
        <color theme="1"/>
        <rFont val="Arial"/>
        <family val="2"/>
      </rPr>
      <t xml:space="preserve"> C. guanhumi </t>
    </r>
    <r>
      <rPr>
        <sz val="8.5"/>
        <color theme="1"/>
        <rFont val="Arial"/>
        <family val="2"/>
      </rPr>
      <t xml:space="preserve">em todos os estuários ao longo do monitoramento com base nos dados do Anexo 1 e com base nos dados de contaminação nas folhas da vegetação de mangue. </t>
    </r>
  </si>
  <si>
    <t>Contaminação por metais</t>
  </si>
  <si>
    <t>Química</t>
  </si>
  <si>
    <r>
      <t xml:space="preserve">Frequente coocorrência de elevados níveis de </t>
    </r>
    <r>
      <rPr>
        <b/>
        <sz val="8.5"/>
        <color theme="1"/>
        <rFont val="Arial"/>
        <family val="2"/>
      </rPr>
      <t>bioacumulação (IBR bioacumulação)</t>
    </r>
    <r>
      <rPr>
        <sz val="8.5"/>
        <color theme="1"/>
        <rFont val="Arial"/>
        <family val="2"/>
      </rPr>
      <t xml:space="preserve"> e de resposta biológica (IBR biomarcadores) no setor B, relativo às áreas do entorno da foz do Rio Doce.</t>
    </r>
  </si>
  <si>
    <t>Maiores níveis de acumulação de metais (IBR bioacumulação) em caranguejos de mangue coletados no setor B (próximo à foz do Rio Doce), principalmente durante o Período de Transição.</t>
  </si>
  <si>
    <t>Maiores níveis de acumulação de metais (IBR bioacumulação) em aves coletadas durante a campanha 1 (set/out 2018).</t>
  </si>
  <si>
    <t xml:space="preserve">Tendência geral de diminuição na acumulação de metais (IBR bioacumulação) em invertebrados de praia ao longo das campanhas de monitoramento. </t>
  </si>
  <si>
    <t>A5R</t>
  </si>
  <si>
    <t>Contaminação do sedimento por metais</t>
  </si>
  <si>
    <t>A, C, D, E, G</t>
  </si>
  <si>
    <t>Contaminação do tecido vegetal por metais</t>
  </si>
  <si>
    <t>C, D e E</t>
  </si>
  <si>
    <t xml:space="preserve">Impacto de metais (Fe e Mn) nos sedimentos em Caravelas, nos rios Piraquê-Açu, Mirim e São Mateus em diferentes escalas espacial e temporal ao longo do monitoramento. </t>
  </si>
  <si>
    <t xml:space="preserve">A (algumas áreas), C, E, F, G. </t>
  </si>
  <si>
    <t xml:space="preserve">Impacto de metais (Fe e Mn) no rio Urussuquara nos períodos chuvosos de 2018-2019. </t>
  </si>
  <si>
    <t>C, E, F, G.</t>
  </si>
  <si>
    <t xml:space="preserve">Impacto de metal (Mn) na Costa das Algas no período chuvoso 2019-2020. </t>
  </si>
  <si>
    <t>A, C, E, F, G.</t>
  </si>
  <si>
    <t xml:space="preserve">Impacto por Pb em São Mateus durante o período chuvoso 2018-2019. </t>
  </si>
  <si>
    <t>Impacto por Pb no rio Piraquê-Mirim no período chuvoso 2019-2020.</t>
  </si>
  <si>
    <t>Impacto por Cu nos sedimentos em todos os estuários com declínio ao longo do monitoramento em escala espacial.</t>
  </si>
  <si>
    <t xml:space="preserve">Impacto de Fe, Mn, Cu e Zn na área intertidal do Rio Doce em escala espacial e temporal correlacionados à vazão do rio. </t>
  </si>
  <si>
    <t xml:space="preserve">Impacto de Fe nas folhas nos manguezais dos rios Piraquê-Açu, Costas das Algas, Urussuquara, Barra Nova, Rio Doce, São Mateus e Caravelas ao longo do monitoramento variando entre os locais de acordo com os períodos chuvosos e secos, sendo neste último maior. </t>
  </si>
  <si>
    <t>A (para alguns estuários), C, E.</t>
  </si>
  <si>
    <t>Impacto de Mn nas folhas nos manguezais do rio São Mateus e Caravelas ao longo do monitoramento variando entre os locais de acordo com os períodos chuvosos e secos.</t>
  </si>
  <si>
    <t xml:space="preserve">C e E. </t>
  </si>
  <si>
    <r>
      <t xml:space="preserve">Aumento dos metais Fe, Mn, Cu nas folhas de </t>
    </r>
    <r>
      <rPr>
        <i/>
        <sz val="8.5"/>
        <color theme="1"/>
        <rFont val="Arial"/>
        <family val="2"/>
      </rPr>
      <t>T.</t>
    </r>
    <r>
      <rPr>
        <sz val="8.5"/>
        <color theme="1"/>
        <rFont val="Arial"/>
        <family val="2"/>
      </rPr>
      <t xml:space="preserve"> </t>
    </r>
    <r>
      <rPr>
        <i/>
        <sz val="8.5"/>
        <color theme="1"/>
        <rFont val="Arial"/>
        <family val="2"/>
      </rPr>
      <t>pernambucense</t>
    </r>
    <r>
      <rPr>
        <sz val="8.5"/>
        <color theme="1"/>
        <rFont val="Arial"/>
        <family val="2"/>
      </rPr>
      <t xml:space="preserve"> no rio Doce.</t>
    </r>
  </si>
  <si>
    <t xml:space="preserve">Aumento do Pb nas folhas dos rios Piraquê-Açú, Mirim, Barra do Riacho, Barra Nova, São Mateus e Caravelas no chuvoso 2019-2020. </t>
  </si>
  <si>
    <t>A4</t>
  </si>
  <si>
    <t>Aumento das concentrações dos elementos químicos associados ao rejeito</t>
  </si>
  <si>
    <t>A, D, E, F, G</t>
  </si>
  <si>
    <t xml:space="preserve">Influência negativa do Fe sobre a produção de pigmentos fotossintetizantes. </t>
  </si>
  <si>
    <t>Alteração na Saúde e/ou Fisiologia da Comunidade Florística</t>
  </si>
  <si>
    <t>Saúde</t>
  </si>
  <si>
    <t xml:space="preserve">O estresse oxidativo da vegetação monitorada aumentou ao longo do monitoramento em todos os estuários. </t>
  </si>
  <si>
    <t xml:space="preserve">Redução da eficiência fotoquímica associado ao Fe e Mn ao longo do monitoramento para nas localidades Barra do Riacho, Costa das Algas e Urussuquara. </t>
  </si>
  <si>
    <r>
      <t xml:space="preserve">Redução da eficiência fotoquímica associado ao Fe e Mn ao longo do monitoramento para </t>
    </r>
    <r>
      <rPr>
        <i/>
        <sz val="8.5"/>
        <color theme="1"/>
        <rFont val="Arial"/>
        <family val="2"/>
      </rPr>
      <t>T.</t>
    </r>
    <r>
      <rPr>
        <sz val="8.5"/>
        <color theme="1"/>
        <rFont val="Arial"/>
        <family val="2"/>
      </rPr>
      <t xml:space="preserve"> </t>
    </r>
    <r>
      <rPr>
        <i/>
        <sz val="8.5"/>
        <color theme="1"/>
        <rFont val="Arial"/>
        <family val="2"/>
      </rPr>
      <t>pernambucense</t>
    </r>
    <r>
      <rPr>
        <sz val="8.5"/>
        <color theme="1"/>
        <rFont val="Arial"/>
        <family val="2"/>
      </rPr>
      <t xml:space="preserve"> no rio Doce no período seco.</t>
    </r>
  </si>
  <si>
    <t xml:space="preserve">Redução da assimilação de carbono ao longo do monitoramento associados ao Fe e Mn nas folhas para todos os manguezais. </t>
  </si>
  <si>
    <t>Dano oxidativo</t>
  </si>
  <si>
    <t>Alterações na Fotossíntese</t>
  </si>
  <si>
    <t>Alterações no Metabolismo primário</t>
  </si>
  <si>
    <t xml:space="preserve">Alterações no Sistema antioxidante </t>
  </si>
  <si>
    <r>
      <t xml:space="preserve">Tendência de redução da assimilação do carbono para </t>
    </r>
    <r>
      <rPr>
        <i/>
        <sz val="8.5"/>
        <color theme="1"/>
        <rFont val="Arial"/>
        <family val="2"/>
      </rPr>
      <t>T.</t>
    </r>
    <r>
      <rPr>
        <sz val="8.5"/>
        <color theme="1"/>
        <rFont val="Arial"/>
        <family val="2"/>
      </rPr>
      <t xml:space="preserve"> </t>
    </r>
    <r>
      <rPr>
        <i/>
        <sz val="8.5"/>
        <color theme="1"/>
        <rFont val="Arial"/>
        <family val="2"/>
      </rPr>
      <t>pernambucense</t>
    </r>
    <r>
      <rPr>
        <sz val="8.5"/>
        <color theme="1"/>
        <rFont val="Arial"/>
        <family val="2"/>
      </rPr>
      <t xml:space="preserve"> no rio Doce ao longo do monitoramento. </t>
    </r>
  </si>
  <si>
    <r>
      <t xml:space="preserve">Redução da fecundidade para as fêmeas de </t>
    </r>
    <r>
      <rPr>
        <i/>
        <sz val="8.5"/>
        <color theme="1"/>
        <rFont val="Arial"/>
        <family val="2"/>
      </rPr>
      <t xml:space="preserve">U. cordatus </t>
    </r>
    <r>
      <rPr>
        <sz val="8.5"/>
        <color theme="1"/>
        <rFont val="Arial"/>
        <family val="2"/>
      </rPr>
      <t xml:space="preserve">no rio São Mateus. </t>
    </r>
  </si>
  <si>
    <t>A</t>
  </si>
  <si>
    <t>Redução da fecundidade</t>
  </si>
  <si>
    <t>Redução dos parâmetros da diversidade da macrofauna</t>
  </si>
  <si>
    <t>A, C, D, E</t>
  </si>
  <si>
    <t>Alteração nos índices ecológicos na fauna costeira</t>
  </si>
  <si>
    <t>Ecologia</t>
  </si>
  <si>
    <t xml:space="preserve">Alteração dos parâmetros da diversidade da meiofauna </t>
  </si>
  <si>
    <t>Alteração dos parâmetros da diversidade da nematofauna</t>
  </si>
  <si>
    <t>C, D, E</t>
  </si>
  <si>
    <t>Alteração na densidade das espécies/grupos chaves</t>
  </si>
  <si>
    <r>
      <t xml:space="preserve">Aumento da densidade de </t>
    </r>
    <r>
      <rPr>
        <i/>
        <sz val="8.5"/>
        <color theme="1"/>
        <rFont val="Arial"/>
        <family val="2"/>
      </rPr>
      <t>U. cordatus</t>
    </r>
    <r>
      <rPr>
        <sz val="8.5"/>
        <color theme="1"/>
        <rFont val="Arial"/>
        <family val="2"/>
      </rPr>
      <t xml:space="preserve"> em Barra Nova e Urussuquara.</t>
    </r>
  </si>
  <si>
    <r>
      <t xml:space="preserve">Aumento de densidade de recrutas de </t>
    </r>
    <r>
      <rPr>
        <i/>
        <sz val="8.5"/>
        <color theme="1"/>
        <rFont val="Arial"/>
        <family val="2"/>
      </rPr>
      <t xml:space="preserve">U. cordatus </t>
    </r>
    <r>
      <rPr>
        <sz val="8.5"/>
        <color theme="1"/>
        <rFont val="Arial"/>
        <family val="2"/>
      </rPr>
      <t xml:space="preserve">no rio Piraquê-Mirim, indicando comprometimento da população de adultos preteritamente. </t>
    </r>
  </si>
  <si>
    <r>
      <t xml:space="preserve">Redução da densidade de </t>
    </r>
    <r>
      <rPr>
        <i/>
        <sz val="8.5"/>
        <color theme="1"/>
        <rFont val="Arial"/>
        <family val="2"/>
      </rPr>
      <t xml:space="preserve">C. guanhumi </t>
    </r>
    <r>
      <rPr>
        <sz val="8.5"/>
        <color theme="1"/>
        <rFont val="Arial"/>
        <family val="2"/>
      </rPr>
      <t xml:space="preserve">no rio Urussuquara. </t>
    </r>
  </si>
  <si>
    <r>
      <t xml:space="preserve">Redução do recrutamento de </t>
    </r>
    <r>
      <rPr>
        <i/>
        <sz val="8.5"/>
        <color theme="1"/>
        <rFont val="Arial"/>
        <family val="2"/>
      </rPr>
      <t>C. guanhumi</t>
    </r>
    <r>
      <rPr>
        <sz val="8.5"/>
        <color theme="1"/>
        <rFont val="Arial"/>
        <family val="2"/>
      </rPr>
      <t xml:space="preserve"> nos estuários ao longo do monitoramento.  </t>
    </r>
  </si>
  <si>
    <t>Caranguejo Mangue</t>
  </si>
  <si>
    <t>Mangue Vegetação</t>
  </si>
  <si>
    <t>Restinga Vegetação</t>
  </si>
  <si>
    <t>Sedimento Praia</t>
  </si>
  <si>
    <t>Sedimento Restinga</t>
  </si>
  <si>
    <t>Sedimento Mangue</t>
  </si>
  <si>
    <t>Invertebrados Praia</t>
  </si>
  <si>
    <t>-</t>
  </si>
  <si>
    <t>Alteração na Saúde e/ou Fisiologia</t>
  </si>
  <si>
    <t>Alteração nos índices ecológicos</t>
  </si>
  <si>
    <t>TOTAL DE IMPACTOS CRUZADOS (DESCARTA-SE NULO)</t>
  </si>
  <si>
    <t>CARÁTER</t>
  </si>
  <si>
    <t>LINHA 1</t>
  </si>
  <si>
    <t>LINHA 2</t>
  </si>
  <si>
    <t>LINHA 3</t>
  </si>
  <si>
    <t>LINHA 4</t>
  </si>
  <si>
    <t>SOMA</t>
  </si>
  <si>
    <t>SOMA DE -1</t>
  </si>
  <si>
    <t>SOMA DE 0</t>
  </si>
  <si>
    <t>SOMA DE 1</t>
  </si>
  <si>
    <t xml:space="preserve">Média </t>
  </si>
  <si>
    <t>SOMA DE 2</t>
  </si>
  <si>
    <t>Alta</t>
  </si>
  <si>
    <t>SOMA DE 3</t>
  </si>
  <si>
    <t>ABRANGÊNCIA</t>
  </si>
  <si>
    <t>DURAÇÃO</t>
  </si>
  <si>
    <t>REVERSIBILDADE</t>
  </si>
  <si>
    <t>Definição (Def)</t>
  </si>
  <si>
    <t>Nível Ambiental/Trófico (Nat)</t>
  </si>
  <si>
    <t>DEFINIÇÃO</t>
  </si>
  <si>
    <t>NÍVEL AMBIENTAL/TRÓFICA</t>
  </si>
  <si>
    <t>LEGENDA:</t>
  </si>
  <si>
    <t>CRITÉRIOS</t>
  </si>
  <si>
    <t>Caráter</t>
  </si>
  <si>
    <t>Definição</t>
  </si>
  <si>
    <t>Abrangência</t>
  </si>
  <si>
    <t>Nível Ambiental/Trófico</t>
  </si>
  <si>
    <t>Baixo</t>
  </si>
  <si>
    <t>Médio</t>
  </si>
  <si>
    <t>Duração</t>
  </si>
  <si>
    <t>Reversibilidade</t>
  </si>
  <si>
    <t>Não se aplica / não realizado no PMBA/Fest-RRDM</t>
  </si>
  <si>
    <t>Impacto Nulo</t>
  </si>
  <si>
    <t>Valores negativos</t>
  </si>
  <si>
    <t>Impactos negativos quantificados pelos critérios, em escala de cor do menor valor ao maior valor</t>
  </si>
  <si>
    <t>Anexo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</si>
</sst>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.5"/>
      <color theme="1"/>
      <name val="Arial"/>
      <family val="2"/>
    </font>
    <font>
      <b/>
      <sz val="8.5"/>
      <color theme="1"/>
      <name val="Arial"/>
      <family val="2"/>
    </font>
    <font>
      <i/>
      <sz val="8.5"/>
      <color theme="1"/>
      <name val="Arial"/>
      <family val="2"/>
    </font>
    <font>
      <sz val="8.5"/>
      <name val="Arial"/>
      <family val="2"/>
    </font>
    <font>
      <sz val="8.5"/>
      <color rgb="FF222222"/>
      <name val="Arial"/>
      <family val="2"/>
    </font>
    <font>
      <sz val="8.5"/>
      <color rgb="FF000000"/>
      <name val="Arial"/>
      <family val="2"/>
    </font>
    <font>
      <sz val="9"/>
      <name val="Arial"/>
      <family val="2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1" fillId="6" borderId="1" xfId="0" applyFont="1" applyFill="1" applyBorder="1" applyAlignment="1">
      <alignment horizontal="center" textRotation="90"/>
    </xf>
    <xf numFmtId="0" fontId="1" fillId="5" borderId="1" xfId="0" applyFont="1" applyFill="1" applyBorder="1" applyAlignment="1">
      <alignment horizontal="center" textRotation="90"/>
    </xf>
    <xf numFmtId="0" fontId="6" fillId="9" borderId="13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11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6" fillId="11" borderId="19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11" borderId="21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13" borderId="14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13" borderId="19" xfId="0" applyFont="1" applyFill="1" applyBorder="1" applyAlignment="1">
      <alignment horizontal="center" vertical="center"/>
    </xf>
    <xf numFmtId="0" fontId="6" fillId="14" borderId="2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13" borderId="29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6" fillId="14" borderId="26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6" fillId="14" borderId="19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15" borderId="1" xfId="0" applyFill="1" applyBorder="1" applyAlignment="1" applyProtection="1">
      <alignment horizontal="center" vertical="center"/>
      <protection locked="0"/>
    </xf>
    <xf numFmtId="0" fontId="7" fillId="16" borderId="16" xfId="0" applyFont="1" applyFill="1" applyBorder="1" applyAlignment="1">
      <alignment horizontal="left" vertical="center" wrapText="1"/>
    </xf>
    <xf numFmtId="0" fontId="7" fillId="16" borderId="1" xfId="0" applyFont="1" applyFill="1" applyBorder="1" applyAlignment="1">
      <alignment horizontal="left" vertical="center" wrapText="1"/>
    </xf>
    <xf numFmtId="0" fontId="7" fillId="16" borderId="30" xfId="0" applyFont="1" applyFill="1" applyBorder="1" applyAlignment="1">
      <alignment horizontal="left" vertical="center" wrapText="1"/>
    </xf>
    <xf numFmtId="0" fontId="5" fillId="16" borderId="3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6" borderId="1" xfId="0" applyFont="1" applyFill="1" applyBorder="1" applyAlignment="1">
      <alignment horizontal="center" textRotation="90"/>
    </xf>
    <xf numFmtId="0" fontId="0" fillId="14" borderId="1" xfId="0" applyFill="1" applyBorder="1" applyAlignment="1" applyProtection="1">
      <alignment horizontal="center" vertical="center"/>
      <protection locked="0"/>
    </xf>
    <xf numFmtId="0" fontId="15" fillId="17" borderId="0" xfId="0" applyFont="1" applyFill="1"/>
    <xf numFmtId="0" fontId="15" fillId="0" borderId="0" xfId="0" applyFont="1"/>
    <xf numFmtId="0" fontId="16" fillId="0" borderId="0" xfId="0" applyFont="1"/>
    <xf numFmtId="0" fontId="15" fillId="14" borderId="0" xfId="0" applyFont="1" applyFill="1"/>
    <xf numFmtId="0" fontId="15" fillId="0" borderId="0" xfId="0" applyFont="1" applyFill="1" applyAlignment="1">
      <alignment horizontal="center" wrapText="1"/>
    </xf>
    <xf numFmtId="0" fontId="0" fillId="12" borderId="0" xfId="0" applyFill="1"/>
    <xf numFmtId="0" fontId="14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" fillId="12" borderId="0" xfId="0" applyFont="1" applyFill="1"/>
    <xf numFmtId="0" fontId="1" fillId="0" borderId="1" xfId="0" applyFont="1" applyBorder="1" applyAlignment="1">
      <alignment horizontal="left"/>
    </xf>
    <xf numFmtId="0" fontId="0" fillId="18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13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12" borderId="17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left" vertical="center" wrapText="1"/>
    </xf>
    <xf numFmtId="0" fontId="5" fillId="12" borderId="23" xfId="0" applyFont="1" applyFill="1" applyBorder="1" applyAlignment="1">
      <alignment horizontal="left" vertical="center" wrapText="1"/>
    </xf>
    <xf numFmtId="0" fontId="6" fillId="12" borderId="18" xfId="0" applyFont="1" applyFill="1" applyBorder="1" applyAlignment="1">
      <alignment horizontal="center" vertical="center"/>
    </xf>
    <xf numFmtId="0" fontId="6" fillId="12" borderId="20" xfId="0" applyFont="1" applyFill="1" applyBorder="1" applyAlignment="1">
      <alignment horizontal="center" vertical="center"/>
    </xf>
    <xf numFmtId="0" fontId="5" fillId="16" borderId="24" xfId="0" applyFont="1" applyFill="1" applyBorder="1" applyAlignment="1">
      <alignment horizontal="center" vertical="center" wrapText="1"/>
    </xf>
    <xf numFmtId="0" fontId="5" fillId="16" borderId="25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1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5" fillId="17" borderId="0" xfId="0" applyFont="1" applyFill="1" applyAlignment="1">
      <alignment horizontal="center"/>
    </xf>
    <xf numFmtId="0" fontId="15" fillId="17" borderId="0" xfId="0" applyFont="1" applyFill="1" applyAlignment="1">
      <alignment horizontal="center" wrapText="1"/>
    </xf>
    <xf numFmtId="0" fontId="7" fillId="16" borderId="15" xfId="0" applyFont="1" applyFill="1" applyBorder="1" applyAlignment="1">
      <alignment horizontal="left" vertical="center" wrapText="1"/>
    </xf>
    <xf numFmtId="0" fontId="7" fillId="16" borderId="3" xfId="0" applyFont="1" applyFill="1" applyBorder="1" applyAlignment="1">
      <alignment horizontal="left" vertical="center" wrapText="1"/>
    </xf>
    <xf numFmtId="0" fontId="7" fillId="16" borderId="22" xfId="0" applyFont="1" applyFill="1" applyBorder="1" applyAlignment="1">
      <alignment horizontal="left" vertical="center" wrapText="1"/>
    </xf>
    <xf numFmtId="0" fontId="7" fillId="16" borderId="4" xfId="0" applyFont="1" applyFill="1" applyBorder="1" applyAlignment="1">
      <alignment horizontal="left" vertical="center" wrapText="1"/>
    </xf>
    <xf numFmtId="0" fontId="7" fillId="16" borderId="1" xfId="0" applyFont="1" applyFill="1" applyBorder="1" applyAlignment="1">
      <alignment horizontal="justify" vertical="center" wrapText="1"/>
    </xf>
    <xf numFmtId="0" fontId="7" fillId="16" borderId="27" xfId="0" applyFont="1" applyFill="1" applyBorder="1" applyAlignment="1">
      <alignment horizontal="left" vertical="center" wrapText="1"/>
    </xf>
    <xf numFmtId="0" fontId="7" fillId="16" borderId="6" xfId="0" applyFont="1" applyFill="1" applyBorder="1" applyAlignment="1">
      <alignment horizontal="left" vertical="center" wrapText="1"/>
    </xf>
    <xf numFmtId="0" fontId="10" fillId="16" borderId="4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>
          <fgColor theme="9" tint="0.59996337778862885"/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CARÁTER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Análise!$A$5:$A$7</c:f>
              <c:strCache>
                <c:ptCount val="3"/>
                <c:pt idx="0">
                  <c:v>Negativo</c:v>
                </c:pt>
                <c:pt idx="1">
                  <c:v>Nulo</c:v>
                </c:pt>
                <c:pt idx="2">
                  <c:v>Positivo</c:v>
                </c:pt>
              </c:strCache>
            </c:strRef>
          </c:cat>
          <c:val>
            <c:numRef>
              <c:f>Análise!$G$5:$G$7</c:f>
              <c:numCache>
                <c:formatCode>General</c:formatCode>
                <c:ptCount val="3"/>
                <c:pt idx="0">
                  <c:v>18</c:v>
                </c:pt>
                <c:pt idx="1">
                  <c:v>8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3-F540-901B-6D29B99C8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69670544"/>
        <c:axId val="1572767456"/>
      </c:barChart>
      <c:catAx>
        <c:axId val="156967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2767456"/>
        <c:crosses val="autoZero"/>
        <c:auto val="1"/>
        <c:lblAlgn val="ctr"/>
        <c:lblOffset val="100"/>
        <c:noMultiLvlLbl val="0"/>
      </c:catAx>
      <c:valAx>
        <c:axId val="157276745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6967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DEFINIÇÃO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Análise!$A$9:$A$11</c:f>
              <c:strCache>
                <c:ptCount val="3"/>
                <c:pt idx="0">
                  <c:v>Baixa</c:v>
                </c:pt>
                <c:pt idx="1">
                  <c:v>Média </c:v>
                </c:pt>
                <c:pt idx="2">
                  <c:v>Alta</c:v>
                </c:pt>
              </c:strCache>
            </c:strRef>
          </c:cat>
          <c:val>
            <c:numRef>
              <c:f>Análise!$G$9:$G$11</c:f>
              <c:numCache>
                <c:formatCode>General</c:formatCode>
                <c:ptCount val="3"/>
                <c:pt idx="0">
                  <c:v>11</c:v>
                </c:pt>
                <c:pt idx="1">
                  <c:v>4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A-7247-BC92-90D2DAAB4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3345392"/>
        <c:axId val="1573704160"/>
      </c:barChart>
      <c:catAx>
        <c:axId val="157334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704160"/>
        <c:crosses val="autoZero"/>
        <c:auto val="1"/>
        <c:lblAlgn val="ctr"/>
        <c:lblOffset val="100"/>
        <c:noMultiLvlLbl val="0"/>
      </c:catAx>
      <c:valAx>
        <c:axId val="15737041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34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ABRANGÊNCIA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Análise!$A$13:$A$15</c:f>
              <c:strCache>
                <c:ptCount val="3"/>
                <c:pt idx="0">
                  <c:v>Pontual</c:v>
                </c:pt>
                <c:pt idx="1">
                  <c:v>Local</c:v>
                </c:pt>
                <c:pt idx="2">
                  <c:v>Regional</c:v>
                </c:pt>
              </c:strCache>
            </c:strRef>
          </c:cat>
          <c:val>
            <c:numRef>
              <c:f>Análise!$G$13:$G$15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F-314C-90E5-9964B217B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3132640"/>
        <c:axId val="1571254608"/>
      </c:barChart>
      <c:catAx>
        <c:axId val="157313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1254608"/>
        <c:crosses val="autoZero"/>
        <c:auto val="1"/>
        <c:lblAlgn val="ctr"/>
        <c:lblOffset val="100"/>
        <c:noMultiLvlLbl val="0"/>
      </c:catAx>
      <c:valAx>
        <c:axId val="157125460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13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NÍVEL AMBIENTAL / TRÓFICO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Análise!$A$17:$A$19</c:f>
              <c:strCache>
                <c:ptCount val="3"/>
                <c:pt idx="0">
                  <c:v>Baixa</c:v>
                </c:pt>
                <c:pt idx="1">
                  <c:v>Média</c:v>
                </c:pt>
                <c:pt idx="2">
                  <c:v>Grande</c:v>
                </c:pt>
              </c:strCache>
            </c:strRef>
          </c:cat>
          <c:val>
            <c:numRef>
              <c:f>Análise!$G$17:$G$19</c:f>
              <c:numCache>
                <c:formatCode>General</c:formatCode>
                <c:ptCount val="3"/>
                <c:pt idx="0">
                  <c:v>3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6-0B4E-BBD3-85072F171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95411616"/>
        <c:axId val="1571285088"/>
      </c:barChart>
      <c:catAx>
        <c:axId val="15954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1285088"/>
        <c:crosses val="autoZero"/>
        <c:auto val="1"/>
        <c:lblAlgn val="ctr"/>
        <c:lblOffset val="100"/>
        <c:noMultiLvlLbl val="0"/>
      </c:catAx>
      <c:valAx>
        <c:axId val="157128508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541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DURAÇÃO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Análise!$A$21:$A$23</c:f>
              <c:strCache>
                <c:ptCount val="3"/>
                <c:pt idx="0">
                  <c:v>Curta</c:v>
                </c:pt>
                <c:pt idx="1">
                  <c:v>Média</c:v>
                </c:pt>
                <c:pt idx="2">
                  <c:v>Permanente</c:v>
                </c:pt>
              </c:strCache>
            </c:strRef>
          </c:cat>
          <c:val>
            <c:numRef>
              <c:f>Análise!$G$21:$G$23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0E-7547-B9B1-BD4B01A04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81357632"/>
        <c:axId val="1595470592"/>
      </c:barChart>
      <c:catAx>
        <c:axId val="158135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5470592"/>
        <c:crosses val="autoZero"/>
        <c:auto val="1"/>
        <c:lblAlgn val="ctr"/>
        <c:lblOffset val="100"/>
        <c:noMultiLvlLbl val="0"/>
      </c:catAx>
      <c:valAx>
        <c:axId val="159547059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135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REVERSIBILIDADE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Análise!$A$25:$A$27</c:f>
              <c:strCache>
                <c:ptCount val="3"/>
                <c:pt idx="0">
                  <c:v>Reversível</c:v>
                </c:pt>
                <c:pt idx="1">
                  <c:v>Parcialmente Reversível</c:v>
                </c:pt>
                <c:pt idx="2">
                  <c:v>Irreversível</c:v>
                </c:pt>
              </c:strCache>
            </c:strRef>
          </c:cat>
          <c:val>
            <c:numRef>
              <c:f>Análise!$G$25:$G$27</c:f>
              <c:numCache>
                <c:formatCode>General</c:formatCode>
                <c:ptCount val="3"/>
                <c:pt idx="0">
                  <c:v>18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E6-4D46-B54A-4AC1FC382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9395824"/>
        <c:axId val="1541096448"/>
      </c:barChart>
      <c:catAx>
        <c:axId val="157939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41096448"/>
        <c:crosses val="autoZero"/>
        <c:auto val="1"/>
        <c:lblAlgn val="ctr"/>
        <c:lblOffset val="100"/>
        <c:noMultiLvlLbl val="0"/>
      </c:catAx>
      <c:valAx>
        <c:axId val="1541096448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93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1</xdr:row>
      <xdr:rowOff>76200</xdr:rowOff>
    </xdr:from>
    <xdr:to>
      <xdr:col>5</xdr:col>
      <xdr:colOff>622300</xdr:colOff>
      <xdr:row>14</xdr:row>
      <xdr:rowOff>177800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45653E-97AE-F141-83DF-E36A3D626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1</xdr:row>
      <xdr:rowOff>63500</xdr:rowOff>
    </xdr:from>
    <xdr:to>
      <xdr:col>11</xdr:col>
      <xdr:colOff>406400</xdr:colOff>
      <xdr:row>14</xdr:row>
      <xdr:rowOff>165100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51BE14-15D0-8540-B8F9-5346F87DB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520700</xdr:colOff>
      <xdr:row>1</xdr:row>
      <xdr:rowOff>76200</xdr:rowOff>
    </xdr:from>
    <xdr:to>
      <xdr:col>17</xdr:col>
      <xdr:colOff>63500</xdr:colOff>
      <xdr:row>14</xdr:row>
      <xdr:rowOff>177800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8B4458-4CD1-8346-B104-045CC851C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241300</xdr:colOff>
      <xdr:row>16</xdr:row>
      <xdr:rowOff>76200</xdr:rowOff>
    </xdr:from>
    <xdr:to>
      <xdr:col>5</xdr:col>
      <xdr:colOff>622300</xdr:colOff>
      <xdr:row>29</xdr:row>
      <xdr:rowOff>177800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781BF53-ECF6-DD46-92AF-52502DDBC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63500</xdr:colOff>
      <xdr:row>16</xdr:row>
      <xdr:rowOff>63500</xdr:rowOff>
    </xdr:from>
    <xdr:to>
      <xdr:col>11</xdr:col>
      <xdr:colOff>431800</xdr:colOff>
      <xdr:row>29</xdr:row>
      <xdr:rowOff>165100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093B24D-A9CF-7440-8B3D-3B39BB617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533400</xdr:colOff>
      <xdr:row>16</xdr:row>
      <xdr:rowOff>63500</xdr:rowOff>
    </xdr:from>
    <xdr:to>
      <xdr:col>17</xdr:col>
      <xdr:colOff>76200</xdr:colOff>
      <xdr:row>29</xdr:row>
      <xdr:rowOff>165100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BF90FC6-B5D9-CB4B-BFF2-F63B4F53F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E557B-529C-B349-9384-189C7F527FA8}">
  <sheetPr>
    <tabColor theme="5" tint="0.39997558519241921"/>
  </sheetPr>
  <dimension ref="A1:E67"/>
  <sheetViews>
    <sheetView zoomScale="54" zoomScaleNormal="54" workbookViewId="0">
      <selection activeCell="L9" sqref="L9"/>
    </sheetView>
  </sheetViews>
  <sheetFormatPr defaultColWidth="8.6640625" defaultRowHeight="11.5" x14ac:dyDescent="0.25"/>
  <cols>
    <col min="1" max="1" width="13" style="40" customWidth="1"/>
    <col min="2" max="2" width="38.33203125" style="13" customWidth="1"/>
    <col min="3" max="3" width="12.33203125" style="13" customWidth="1"/>
    <col min="4" max="4" width="23.83203125" style="40" customWidth="1"/>
    <col min="5" max="5" width="18" style="13" customWidth="1"/>
    <col min="6" max="16384" width="8.6640625" style="13"/>
  </cols>
  <sheetData>
    <row r="1" spans="1:5" ht="21.5" customHeight="1" thickBot="1" x14ac:dyDescent="0.3">
      <c r="A1" s="9" t="s">
        <v>146</v>
      </c>
      <c r="B1" s="9" t="s">
        <v>31</v>
      </c>
      <c r="C1" s="10" t="s">
        <v>32</v>
      </c>
      <c r="D1" s="11" t="s">
        <v>33</v>
      </c>
      <c r="E1" s="12" t="s">
        <v>23</v>
      </c>
    </row>
    <row r="2" spans="1:5" ht="44" x14ac:dyDescent="0.25">
      <c r="A2" s="14" t="s">
        <v>34</v>
      </c>
      <c r="B2" s="15" t="s">
        <v>35</v>
      </c>
      <c r="C2" s="16" t="s">
        <v>36</v>
      </c>
      <c r="D2" s="75" t="s">
        <v>37</v>
      </c>
      <c r="E2" s="78" t="s">
        <v>38</v>
      </c>
    </row>
    <row r="3" spans="1:5" ht="33" x14ac:dyDescent="0.25">
      <c r="A3" s="17" t="s">
        <v>34</v>
      </c>
      <c r="B3" s="18" t="s">
        <v>39</v>
      </c>
      <c r="C3" s="19" t="s">
        <v>36</v>
      </c>
      <c r="D3" s="76"/>
      <c r="E3" s="79"/>
    </row>
    <row r="4" spans="1:5" ht="63.5" customHeight="1" thickBot="1" x14ac:dyDescent="0.3">
      <c r="A4" s="20" t="s">
        <v>34</v>
      </c>
      <c r="B4" s="21" t="s">
        <v>40</v>
      </c>
      <c r="C4" s="22" t="s">
        <v>41</v>
      </c>
      <c r="D4" s="77"/>
      <c r="E4" s="79"/>
    </row>
    <row r="5" spans="1:5" ht="55" x14ac:dyDescent="0.25">
      <c r="A5" s="23" t="s">
        <v>42</v>
      </c>
      <c r="B5" s="109" t="s">
        <v>43</v>
      </c>
      <c r="C5" s="45" t="s">
        <v>36</v>
      </c>
      <c r="D5" s="80" t="s">
        <v>44</v>
      </c>
      <c r="E5" s="125" t="s">
        <v>45</v>
      </c>
    </row>
    <row r="6" spans="1:5" ht="44" x14ac:dyDescent="0.25">
      <c r="A6" s="17" t="s">
        <v>34</v>
      </c>
      <c r="B6" s="110" t="s">
        <v>46</v>
      </c>
      <c r="C6" s="46" t="s">
        <v>41</v>
      </c>
      <c r="D6" s="81"/>
      <c r="E6" s="126"/>
    </row>
    <row r="7" spans="1:5" ht="44" x14ac:dyDescent="0.25">
      <c r="A7" s="17" t="s">
        <v>34</v>
      </c>
      <c r="B7" s="110" t="s">
        <v>47</v>
      </c>
      <c r="C7" s="46" t="s">
        <v>41</v>
      </c>
      <c r="D7" s="81"/>
      <c r="E7" s="126"/>
    </row>
    <row r="8" spans="1:5" ht="36" customHeight="1" x14ac:dyDescent="0.25">
      <c r="A8" s="20" t="s">
        <v>34</v>
      </c>
      <c r="B8" s="111" t="s">
        <v>48</v>
      </c>
      <c r="C8" s="112" t="s">
        <v>41</v>
      </c>
      <c r="D8" s="81"/>
      <c r="E8" s="126"/>
    </row>
    <row r="9" spans="1:5" ht="33" x14ac:dyDescent="0.25">
      <c r="A9" s="24" t="s">
        <v>34</v>
      </c>
      <c r="B9" s="113" t="s">
        <v>49</v>
      </c>
      <c r="C9" s="46" t="s">
        <v>41</v>
      </c>
      <c r="D9" s="81"/>
      <c r="E9" s="126"/>
    </row>
    <row r="10" spans="1:5" ht="15.5" customHeight="1" x14ac:dyDescent="0.25">
      <c r="A10" s="25" t="s">
        <v>50</v>
      </c>
      <c r="B10" s="114" t="s">
        <v>51</v>
      </c>
      <c r="C10" s="115" t="s">
        <v>52</v>
      </c>
      <c r="D10" s="81"/>
      <c r="E10" s="126"/>
    </row>
    <row r="11" spans="1:5" ht="15.5" customHeight="1" x14ac:dyDescent="0.25">
      <c r="A11" s="26" t="s">
        <v>50</v>
      </c>
      <c r="B11" s="110" t="s">
        <v>53</v>
      </c>
      <c r="C11" s="46" t="s">
        <v>54</v>
      </c>
      <c r="D11" s="81"/>
      <c r="E11" s="126"/>
    </row>
    <row r="12" spans="1:5" ht="33" x14ac:dyDescent="0.25">
      <c r="A12" s="27" t="s">
        <v>42</v>
      </c>
      <c r="B12" s="110" t="s">
        <v>55</v>
      </c>
      <c r="C12" s="46" t="s">
        <v>56</v>
      </c>
      <c r="D12" s="81"/>
      <c r="E12" s="126"/>
    </row>
    <row r="13" spans="1:5" ht="22" x14ac:dyDescent="0.25">
      <c r="A13" s="27" t="s">
        <v>42</v>
      </c>
      <c r="B13" s="110" t="s">
        <v>57</v>
      </c>
      <c r="C13" s="46" t="s">
        <v>58</v>
      </c>
      <c r="D13" s="81"/>
      <c r="E13" s="126"/>
    </row>
    <row r="14" spans="1:5" ht="22" x14ac:dyDescent="0.25">
      <c r="A14" s="27" t="s">
        <v>42</v>
      </c>
      <c r="B14" s="110" t="s">
        <v>59</v>
      </c>
      <c r="C14" s="46" t="s">
        <v>60</v>
      </c>
      <c r="D14" s="81"/>
      <c r="E14" s="126"/>
    </row>
    <row r="15" spans="1:5" ht="23" customHeight="1" x14ac:dyDescent="0.25">
      <c r="A15" s="27" t="s">
        <v>42</v>
      </c>
      <c r="B15" s="110" t="s">
        <v>61</v>
      </c>
      <c r="C15" s="46" t="s">
        <v>58</v>
      </c>
      <c r="D15" s="81"/>
      <c r="E15" s="126"/>
    </row>
    <row r="16" spans="1:5" ht="22" x14ac:dyDescent="0.25">
      <c r="A16" s="27" t="s">
        <v>42</v>
      </c>
      <c r="B16" s="110" t="s">
        <v>62</v>
      </c>
      <c r="C16" s="46" t="s">
        <v>58</v>
      </c>
      <c r="D16" s="81"/>
      <c r="E16" s="126"/>
    </row>
    <row r="17" spans="1:5" ht="22" x14ac:dyDescent="0.25">
      <c r="A17" s="27" t="s">
        <v>42</v>
      </c>
      <c r="B17" s="110" t="s">
        <v>63</v>
      </c>
      <c r="C17" s="46" t="s">
        <v>58</v>
      </c>
      <c r="D17" s="81"/>
      <c r="E17" s="126"/>
    </row>
    <row r="18" spans="1:5" ht="33" x14ac:dyDescent="0.25">
      <c r="A18" s="27" t="s">
        <v>42</v>
      </c>
      <c r="B18" s="110" t="s">
        <v>64</v>
      </c>
      <c r="C18" s="46" t="s">
        <v>60</v>
      </c>
      <c r="D18" s="81"/>
      <c r="E18" s="126"/>
    </row>
    <row r="19" spans="1:5" ht="55" x14ac:dyDescent="0.25">
      <c r="A19" s="27" t="s">
        <v>42</v>
      </c>
      <c r="B19" s="110" t="s">
        <v>65</v>
      </c>
      <c r="C19" s="46" t="s">
        <v>66</v>
      </c>
      <c r="D19" s="81"/>
      <c r="E19" s="126"/>
    </row>
    <row r="20" spans="1:5" ht="44" x14ac:dyDescent="0.25">
      <c r="A20" s="27" t="s">
        <v>42</v>
      </c>
      <c r="B20" s="110" t="s">
        <v>67</v>
      </c>
      <c r="C20" s="46" t="s">
        <v>68</v>
      </c>
      <c r="D20" s="81"/>
      <c r="E20" s="126"/>
    </row>
    <row r="21" spans="1:5" ht="22" x14ac:dyDescent="0.25">
      <c r="A21" s="27" t="s">
        <v>42</v>
      </c>
      <c r="B21" s="110" t="s">
        <v>69</v>
      </c>
      <c r="C21" s="46" t="s">
        <v>36</v>
      </c>
      <c r="D21" s="81"/>
      <c r="E21" s="126"/>
    </row>
    <row r="22" spans="1:5" ht="33" x14ac:dyDescent="0.25">
      <c r="A22" s="27" t="s">
        <v>42</v>
      </c>
      <c r="B22" s="111" t="s">
        <v>70</v>
      </c>
      <c r="C22" s="112" t="s">
        <v>36</v>
      </c>
      <c r="D22" s="81"/>
      <c r="E22" s="126"/>
    </row>
    <row r="23" spans="1:5" ht="22.5" thickBot="1" x14ac:dyDescent="0.3">
      <c r="A23" s="28" t="s">
        <v>71</v>
      </c>
      <c r="B23" s="116" t="s">
        <v>72</v>
      </c>
      <c r="C23" s="112" t="s">
        <v>73</v>
      </c>
      <c r="D23" s="81"/>
      <c r="E23" s="126"/>
    </row>
    <row r="24" spans="1:5" ht="22" customHeight="1" x14ac:dyDescent="0.25">
      <c r="A24" s="23" t="s">
        <v>42</v>
      </c>
      <c r="B24" s="117" t="s">
        <v>74</v>
      </c>
      <c r="C24" s="117" t="s">
        <v>36</v>
      </c>
      <c r="D24" s="118" t="s">
        <v>75</v>
      </c>
      <c r="E24" s="122" t="s">
        <v>76</v>
      </c>
    </row>
    <row r="25" spans="1:5" ht="22" x14ac:dyDescent="0.25">
      <c r="A25" s="27" t="s">
        <v>42</v>
      </c>
      <c r="B25" s="59" t="s">
        <v>77</v>
      </c>
      <c r="C25" s="59" t="s">
        <v>36</v>
      </c>
      <c r="D25" s="119"/>
      <c r="E25" s="123"/>
    </row>
    <row r="26" spans="1:5" ht="33" x14ac:dyDescent="0.25">
      <c r="A26" s="27" t="s">
        <v>42</v>
      </c>
      <c r="B26" s="59" t="s">
        <v>78</v>
      </c>
      <c r="C26" s="59" t="s">
        <v>36</v>
      </c>
      <c r="D26" s="119"/>
      <c r="E26" s="123"/>
    </row>
    <row r="27" spans="1:5" ht="33" x14ac:dyDescent="0.25">
      <c r="A27" s="27" t="s">
        <v>42</v>
      </c>
      <c r="B27" s="59" t="s">
        <v>79</v>
      </c>
      <c r="C27" s="59" t="s">
        <v>36</v>
      </c>
      <c r="D27" s="119"/>
      <c r="E27" s="123"/>
    </row>
    <row r="28" spans="1:5" ht="33" x14ac:dyDescent="0.25">
      <c r="A28" s="27" t="s">
        <v>42</v>
      </c>
      <c r="B28" s="59" t="s">
        <v>80</v>
      </c>
      <c r="C28" s="59" t="s">
        <v>36</v>
      </c>
      <c r="D28" s="119"/>
      <c r="E28" s="123"/>
    </row>
    <row r="29" spans="1:5" ht="18" customHeight="1" x14ac:dyDescent="0.25">
      <c r="A29" s="26" t="s">
        <v>50</v>
      </c>
      <c r="B29" s="59" t="s">
        <v>81</v>
      </c>
      <c r="C29" s="59" t="s">
        <v>54</v>
      </c>
      <c r="D29" s="119"/>
      <c r="E29" s="123"/>
    </row>
    <row r="30" spans="1:5" ht="15.5" customHeight="1" x14ac:dyDescent="0.25">
      <c r="A30" s="26" t="s">
        <v>50</v>
      </c>
      <c r="B30" s="120" t="s">
        <v>82</v>
      </c>
      <c r="C30" s="59" t="s">
        <v>54</v>
      </c>
      <c r="D30" s="119"/>
      <c r="E30" s="123"/>
    </row>
    <row r="31" spans="1:5" ht="15.5" customHeight="1" x14ac:dyDescent="0.25">
      <c r="A31" s="26" t="s">
        <v>50</v>
      </c>
      <c r="B31" s="120" t="s">
        <v>83</v>
      </c>
      <c r="C31" s="59" t="s">
        <v>54</v>
      </c>
      <c r="D31" s="119"/>
      <c r="E31" s="123"/>
    </row>
    <row r="32" spans="1:5" ht="15.5" customHeight="1" x14ac:dyDescent="0.25">
      <c r="A32" s="26" t="s">
        <v>50</v>
      </c>
      <c r="B32" s="120" t="s">
        <v>84</v>
      </c>
      <c r="C32" s="59" t="s">
        <v>54</v>
      </c>
      <c r="D32" s="119"/>
      <c r="E32" s="123"/>
    </row>
    <row r="33" spans="1:5" ht="22" x14ac:dyDescent="0.25">
      <c r="A33" s="27" t="s">
        <v>42</v>
      </c>
      <c r="B33" s="59" t="s">
        <v>85</v>
      </c>
      <c r="C33" s="59" t="s">
        <v>36</v>
      </c>
      <c r="D33" s="121"/>
      <c r="E33" s="123"/>
    </row>
    <row r="34" spans="1:5" ht="20" customHeight="1" thickBot="1" x14ac:dyDescent="0.3">
      <c r="A34" s="30" t="s">
        <v>42</v>
      </c>
      <c r="B34" s="47" t="s">
        <v>86</v>
      </c>
      <c r="C34" s="47" t="s">
        <v>87</v>
      </c>
      <c r="D34" s="48" t="s">
        <v>88</v>
      </c>
      <c r="E34" s="124"/>
    </row>
    <row r="35" spans="1:5" x14ac:dyDescent="0.25">
      <c r="A35" s="32" t="s">
        <v>71</v>
      </c>
      <c r="B35" s="33" t="s">
        <v>89</v>
      </c>
      <c r="C35" s="34" t="s">
        <v>90</v>
      </c>
      <c r="D35" s="69" t="s">
        <v>91</v>
      </c>
      <c r="E35" s="72" t="s">
        <v>92</v>
      </c>
    </row>
    <row r="36" spans="1:5" ht="11.5" customHeight="1" x14ac:dyDescent="0.25">
      <c r="A36" s="35" t="s">
        <v>71</v>
      </c>
      <c r="B36" s="36" t="s">
        <v>93</v>
      </c>
      <c r="C36" s="37" t="s">
        <v>90</v>
      </c>
      <c r="D36" s="69"/>
      <c r="E36" s="73"/>
    </row>
    <row r="37" spans="1:5" ht="11.5" customHeight="1" x14ac:dyDescent="0.25">
      <c r="A37" s="35" t="s">
        <v>71</v>
      </c>
      <c r="B37" s="36" t="s">
        <v>94</v>
      </c>
      <c r="C37" s="37" t="s">
        <v>95</v>
      </c>
      <c r="D37" s="69"/>
      <c r="E37" s="73"/>
    </row>
    <row r="38" spans="1:5" ht="23" customHeight="1" x14ac:dyDescent="0.25">
      <c r="A38" s="35" t="s">
        <v>71</v>
      </c>
      <c r="B38" s="36" t="s">
        <v>96</v>
      </c>
      <c r="C38" s="37" t="s">
        <v>90</v>
      </c>
      <c r="D38" s="70"/>
      <c r="E38" s="73"/>
    </row>
    <row r="39" spans="1:5" ht="22" x14ac:dyDescent="0.25">
      <c r="A39" s="27" t="s">
        <v>42</v>
      </c>
      <c r="B39" s="18" t="s">
        <v>97</v>
      </c>
      <c r="C39" s="19" t="s">
        <v>36</v>
      </c>
      <c r="D39" s="70"/>
      <c r="E39" s="73"/>
    </row>
    <row r="40" spans="1:5" ht="33" x14ac:dyDescent="0.25">
      <c r="A40" s="27" t="s">
        <v>42</v>
      </c>
      <c r="B40" s="18" t="s">
        <v>98</v>
      </c>
      <c r="C40" s="19" t="s">
        <v>36</v>
      </c>
      <c r="D40" s="70"/>
      <c r="E40" s="73"/>
    </row>
    <row r="41" spans="1:5" ht="11.5" customHeight="1" x14ac:dyDescent="0.25">
      <c r="A41" s="27" t="s">
        <v>42</v>
      </c>
      <c r="B41" s="18" t="s">
        <v>99</v>
      </c>
      <c r="C41" s="19" t="s">
        <v>36</v>
      </c>
      <c r="D41" s="70"/>
      <c r="E41" s="73"/>
    </row>
    <row r="42" spans="1:5" ht="22.5" thickBot="1" x14ac:dyDescent="0.3">
      <c r="A42" s="30" t="s">
        <v>42</v>
      </c>
      <c r="B42" s="38" t="s">
        <v>100</v>
      </c>
      <c r="C42" s="31" t="s">
        <v>36</v>
      </c>
      <c r="D42" s="71"/>
      <c r="E42" s="74"/>
    </row>
    <row r="43" spans="1:5" x14ac:dyDescent="0.25">
      <c r="A43" s="13"/>
      <c r="D43" s="13"/>
      <c r="E43" s="39"/>
    </row>
    <row r="44" spans="1:5" x14ac:dyDescent="0.25">
      <c r="A44" s="13"/>
      <c r="D44" s="13"/>
    </row>
    <row r="45" spans="1:5" x14ac:dyDescent="0.25">
      <c r="A45" s="13"/>
      <c r="D45" s="13"/>
    </row>
    <row r="46" spans="1:5" x14ac:dyDescent="0.25">
      <c r="A46" s="13"/>
    </row>
    <row r="47" spans="1:5" x14ac:dyDescent="0.25">
      <c r="A47" s="13"/>
      <c r="D47" s="13"/>
    </row>
    <row r="48" spans="1:5" x14ac:dyDescent="0.25">
      <c r="B48" s="29"/>
      <c r="C48" s="29"/>
      <c r="D48" s="29"/>
    </row>
    <row r="49" spans="1:4" x14ac:dyDescent="0.25">
      <c r="B49" s="29"/>
      <c r="C49" s="29"/>
      <c r="D49" s="29"/>
    </row>
    <row r="50" spans="1:4" x14ac:dyDescent="0.25">
      <c r="A50" s="13"/>
    </row>
    <row r="51" spans="1:4" x14ac:dyDescent="0.25">
      <c r="A51" s="13"/>
    </row>
    <row r="52" spans="1:4" x14ac:dyDescent="0.25">
      <c r="A52" s="13"/>
    </row>
    <row r="53" spans="1:4" x14ac:dyDescent="0.25">
      <c r="A53" s="13"/>
    </row>
    <row r="54" spans="1:4" x14ac:dyDescent="0.25">
      <c r="A54" s="13"/>
    </row>
    <row r="55" spans="1:4" x14ac:dyDescent="0.25">
      <c r="A55" s="13"/>
    </row>
    <row r="56" spans="1:4" x14ac:dyDescent="0.25">
      <c r="A56" s="13"/>
    </row>
    <row r="57" spans="1:4" x14ac:dyDescent="0.25">
      <c r="A57" s="13"/>
    </row>
    <row r="58" spans="1:4" x14ac:dyDescent="0.25">
      <c r="A58" s="13"/>
    </row>
    <row r="59" spans="1:4" x14ac:dyDescent="0.25">
      <c r="A59" s="13"/>
    </row>
    <row r="60" spans="1:4" x14ac:dyDescent="0.25">
      <c r="A60" s="13"/>
    </row>
    <row r="61" spans="1:4" x14ac:dyDescent="0.25">
      <c r="A61" s="13"/>
    </row>
    <row r="62" spans="1:4" x14ac:dyDescent="0.25">
      <c r="A62" s="13"/>
    </row>
    <row r="63" spans="1:4" x14ac:dyDescent="0.25">
      <c r="A63" s="13"/>
    </row>
    <row r="64" spans="1:4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</sheetData>
  <mergeCells count="8">
    <mergeCell ref="D35:D42"/>
    <mergeCell ref="E35:E42"/>
    <mergeCell ref="D2:D4"/>
    <mergeCell ref="E2:E4"/>
    <mergeCell ref="D5:D23"/>
    <mergeCell ref="E5:E23"/>
    <mergeCell ref="D24:D33"/>
    <mergeCell ref="E24:E3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61C74-C5E1-4D40-B667-E9B16DAF0845}">
  <sheetPr>
    <tabColor theme="9" tint="0.59999389629810485"/>
  </sheetPr>
  <dimension ref="A1:U31"/>
  <sheetViews>
    <sheetView tabSelected="1"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R19" sqref="R19"/>
    </sheetView>
  </sheetViews>
  <sheetFormatPr defaultColWidth="11.1640625" defaultRowHeight="15.5" x14ac:dyDescent="0.35"/>
  <cols>
    <col min="1" max="1" width="11.1640625" style="5"/>
    <col min="2" max="2" width="36.33203125" customWidth="1"/>
    <col min="3" max="3" width="27" customWidth="1"/>
    <col min="4" max="4" width="4.5" bestFit="1" customWidth="1"/>
    <col min="5" max="6" width="4.5" customWidth="1"/>
    <col min="7" max="11" width="4.5" bestFit="1" customWidth="1"/>
    <col min="12" max="13" width="4.5" customWidth="1"/>
    <col min="14" max="15" width="4.5" bestFit="1" customWidth="1"/>
    <col min="16" max="17" width="11.1640625" style="5"/>
    <col min="18" max="18" width="21.83203125" style="5" bestFit="1" customWidth="1"/>
    <col min="19" max="19" width="11.1640625" style="5"/>
    <col min="20" max="20" width="21.33203125" style="5" bestFit="1" customWidth="1"/>
    <col min="21" max="16384" width="11.1640625" style="5"/>
  </cols>
  <sheetData>
    <row r="1" spans="1:21" x14ac:dyDescent="0.35">
      <c r="A1" s="82" t="s">
        <v>23</v>
      </c>
      <c r="B1" s="91" t="s">
        <v>24</v>
      </c>
      <c r="C1" s="90" t="s">
        <v>3</v>
      </c>
      <c r="D1" s="89" t="s">
        <v>29</v>
      </c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1" x14ac:dyDescent="0.35">
      <c r="A2" s="82"/>
      <c r="B2" s="91"/>
      <c r="C2" s="90"/>
      <c r="D2" s="88" t="s">
        <v>0</v>
      </c>
      <c r="E2" s="88"/>
      <c r="F2" s="88"/>
      <c r="G2" s="88"/>
      <c r="H2" s="92" t="s">
        <v>2</v>
      </c>
      <c r="I2" s="92"/>
      <c r="J2" s="92"/>
      <c r="K2" s="92"/>
      <c r="L2" s="92"/>
      <c r="M2" s="92"/>
      <c r="N2" s="92"/>
      <c r="O2" s="92"/>
    </row>
    <row r="3" spans="1:21" ht="126" customHeight="1" x14ac:dyDescent="0.35">
      <c r="A3" s="82"/>
      <c r="B3" s="91"/>
      <c r="C3" s="90"/>
      <c r="D3" s="8" t="s">
        <v>1</v>
      </c>
      <c r="E3" s="8" t="s">
        <v>104</v>
      </c>
      <c r="F3" s="8" t="s">
        <v>105</v>
      </c>
      <c r="G3" s="8" t="s">
        <v>106</v>
      </c>
      <c r="H3" s="7" t="s">
        <v>26</v>
      </c>
      <c r="I3" s="7" t="s">
        <v>27</v>
      </c>
      <c r="J3" s="7" t="s">
        <v>28</v>
      </c>
      <c r="K3" s="7" t="s">
        <v>101</v>
      </c>
      <c r="L3" s="7" t="s">
        <v>30</v>
      </c>
      <c r="M3" s="50" t="s">
        <v>107</v>
      </c>
      <c r="N3" s="7" t="s">
        <v>102</v>
      </c>
      <c r="O3" s="7" t="s">
        <v>103</v>
      </c>
    </row>
    <row r="4" spans="1:21" x14ac:dyDescent="0.35">
      <c r="A4" s="86" t="s">
        <v>38</v>
      </c>
      <c r="B4" s="83" t="s">
        <v>37</v>
      </c>
      <c r="C4" s="3" t="s">
        <v>7</v>
      </c>
      <c r="D4" s="4" t="s">
        <v>108</v>
      </c>
      <c r="E4" s="4" t="s">
        <v>108</v>
      </c>
      <c r="F4" s="4" t="s">
        <v>108</v>
      </c>
      <c r="G4" s="4" t="s">
        <v>108</v>
      </c>
      <c r="H4" s="4">
        <f t="shared" ref="H4:K4" si="0">SUM(H6:H10)*H5</f>
        <v>-9</v>
      </c>
      <c r="I4" s="4" t="s">
        <v>108</v>
      </c>
      <c r="J4" s="4" t="s">
        <v>108</v>
      </c>
      <c r="K4" s="4">
        <f t="shared" si="0"/>
        <v>-8</v>
      </c>
      <c r="L4" s="4" t="s">
        <v>108</v>
      </c>
      <c r="M4" s="4">
        <f t="shared" ref="M4" si="1">SUM(M6:M10)*M5</f>
        <v>-11</v>
      </c>
      <c r="N4" s="4" t="s">
        <v>108</v>
      </c>
      <c r="O4" s="4" t="s">
        <v>108</v>
      </c>
      <c r="Q4" s="60" t="s">
        <v>132</v>
      </c>
      <c r="R4" s="57"/>
      <c r="S4" s="57"/>
      <c r="T4" s="57"/>
      <c r="U4" s="57"/>
    </row>
    <row r="5" spans="1:21" x14ac:dyDescent="0.35">
      <c r="A5" s="86"/>
      <c r="B5" s="84"/>
      <c r="C5" s="1" t="s">
        <v>4</v>
      </c>
      <c r="D5" s="2"/>
      <c r="E5" s="2"/>
      <c r="F5" s="2"/>
      <c r="G5" s="2"/>
      <c r="H5" s="2">
        <v>-1</v>
      </c>
      <c r="I5" s="2"/>
      <c r="J5" s="2"/>
      <c r="K5" s="2">
        <v>-1</v>
      </c>
      <c r="L5" s="2"/>
      <c r="M5" s="2">
        <v>-1</v>
      </c>
      <c r="N5" s="2"/>
      <c r="O5" s="2"/>
      <c r="Q5" s="87" t="s">
        <v>133</v>
      </c>
      <c r="R5" s="61" t="s">
        <v>134</v>
      </c>
      <c r="S5" s="62" t="s">
        <v>8</v>
      </c>
      <c r="T5" s="63" t="s">
        <v>9</v>
      </c>
      <c r="U5" s="64" t="s">
        <v>10</v>
      </c>
    </row>
    <row r="6" spans="1:21" x14ac:dyDescent="0.35">
      <c r="A6" s="86"/>
      <c r="B6" s="84"/>
      <c r="C6" s="1" t="s">
        <v>128</v>
      </c>
      <c r="D6" s="2"/>
      <c r="E6" s="2"/>
      <c r="F6" s="2"/>
      <c r="G6" s="2"/>
      <c r="H6" s="2">
        <v>1</v>
      </c>
      <c r="I6" s="2"/>
      <c r="J6" s="2"/>
      <c r="K6" s="2">
        <v>1</v>
      </c>
      <c r="L6" s="2"/>
      <c r="M6" s="2">
        <v>1</v>
      </c>
      <c r="N6" s="2"/>
      <c r="O6" s="2"/>
      <c r="Q6" s="87"/>
      <c r="R6" s="65" t="s">
        <v>135</v>
      </c>
      <c r="S6" s="64" t="s">
        <v>12</v>
      </c>
      <c r="T6" s="63" t="s">
        <v>11</v>
      </c>
      <c r="U6" s="62" t="s">
        <v>123</v>
      </c>
    </row>
    <row r="7" spans="1:21" x14ac:dyDescent="0.35">
      <c r="A7" s="86"/>
      <c r="B7" s="84"/>
      <c r="C7" s="1" t="s">
        <v>21</v>
      </c>
      <c r="D7" s="2"/>
      <c r="E7" s="2"/>
      <c r="F7" s="2"/>
      <c r="G7" s="2"/>
      <c r="H7" s="2">
        <v>2</v>
      </c>
      <c r="I7" s="2"/>
      <c r="J7" s="2"/>
      <c r="K7" s="44">
        <v>1</v>
      </c>
      <c r="L7" s="2"/>
      <c r="M7" s="2">
        <v>3</v>
      </c>
      <c r="N7" s="2"/>
      <c r="O7" s="2"/>
      <c r="Q7" s="87"/>
      <c r="R7" s="65" t="s">
        <v>136</v>
      </c>
      <c r="S7" s="64" t="s">
        <v>15</v>
      </c>
      <c r="T7" s="63" t="s">
        <v>14</v>
      </c>
      <c r="U7" s="62" t="s">
        <v>13</v>
      </c>
    </row>
    <row r="8" spans="1:21" x14ac:dyDescent="0.35">
      <c r="A8" s="86"/>
      <c r="B8" s="84"/>
      <c r="C8" s="1" t="s">
        <v>129</v>
      </c>
      <c r="D8" s="2"/>
      <c r="E8" s="2"/>
      <c r="F8" s="2"/>
      <c r="G8" s="2"/>
      <c r="H8" s="2">
        <v>3</v>
      </c>
      <c r="I8" s="2"/>
      <c r="J8" s="2"/>
      <c r="K8" s="2">
        <v>3</v>
      </c>
      <c r="L8" s="2"/>
      <c r="M8" s="2">
        <v>3</v>
      </c>
      <c r="N8" s="2"/>
      <c r="O8" s="2"/>
      <c r="Q8" s="87"/>
      <c r="R8" s="65" t="s">
        <v>137</v>
      </c>
      <c r="S8" s="64" t="s">
        <v>138</v>
      </c>
      <c r="T8" s="63" t="s">
        <v>139</v>
      </c>
      <c r="U8" s="62" t="s">
        <v>22</v>
      </c>
    </row>
    <row r="9" spans="1:21" x14ac:dyDescent="0.35">
      <c r="A9" s="86"/>
      <c r="B9" s="84"/>
      <c r="C9" s="1" t="s">
        <v>5</v>
      </c>
      <c r="D9" s="2"/>
      <c r="E9" s="2"/>
      <c r="F9" s="2"/>
      <c r="G9" s="2"/>
      <c r="H9" s="2">
        <v>2</v>
      </c>
      <c r="I9" s="2"/>
      <c r="J9" s="2"/>
      <c r="K9" s="2">
        <v>2</v>
      </c>
      <c r="L9" s="2"/>
      <c r="M9" s="2">
        <v>3</v>
      </c>
      <c r="N9" s="2"/>
      <c r="O9" s="2"/>
      <c r="Q9" s="87"/>
      <c r="R9" s="65" t="s">
        <v>140</v>
      </c>
      <c r="S9" s="64" t="s">
        <v>17</v>
      </c>
      <c r="T9" s="63" t="s">
        <v>11</v>
      </c>
      <c r="U9" s="62" t="s">
        <v>16</v>
      </c>
    </row>
    <row r="10" spans="1:21" x14ac:dyDescent="0.35">
      <c r="A10" s="86"/>
      <c r="B10" s="85"/>
      <c r="C10" s="1" t="s">
        <v>6</v>
      </c>
      <c r="D10" s="2"/>
      <c r="E10" s="2"/>
      <c r="F10" s="2"/>
      <c r="G10" s="2"/>
      <c r="H10" s="2">
        <v>1</v>
      </c>
      <c r="I10" s="2"/>
      <c r="J10" s="2"/>
      <c r="K10" s="2">
        <v>1</v>
      </c>
      <c r="L10" s="2"/>
      <c r="M10" s="2">
        <v>1</v>
      </c>
      <c r="N10" s="2"/>
      <c r="O10" s="2"/>
      <c r="Q10" s="87"/>
      <c r="R10" s="65" t="s">
        <v>141</v>
      </c>
      <c r="S10" s="64" t="s">
        <v>20</v>
      </c>
      <c r="T10" s="63" t="s">
        <v>19</v>
      </c>
      <c r="U10" s="62" t="s">
        <v>18</v>
      </c>
    </row>
    <row r="11" spans="1:21" x14ac:dyDescent="0.35">
      <c r="A11" s="86" t="s">
        <v>45</v>
      </c>
      <c r="B11" s="83" t="s">
        <v>44</v>
      </c>
      <c r="C11" s="3" t="s">
        <v>7</v>
      </c>
      <c r="D11" s="4" t="s">
        <v>108</v>
      </c>
      <c r="E11" s="4">
        <f t="shared" ref="E11:F11" si="2">SUM(E13:E17)*E12</f>
        <v>-9</v>
      </c>
      <c r="F11" s="4">
        <f t="shared" si="2"/>
        <v>-7</v>
      </c>
      <c r="G11" s="4">
        <f t="shared" ref="G11" si="3">SUM(G13:G17)*G12</f>
        <v>-8</v>
      </c>
      <c r="H11" s="4">
        <f t="shared" ref="H11" si="4">SUM(H13:H17)*H12</f>
        <v>0</v>
      </c>
      <c r="I11" s="4" t="s">
        <v>108</v>
      </c>
      <c r="J11" s="4" t="s">
        <v>108</v>
      </c>
      <c r="K11" s="4">
        <f t="shared" ref="K11:O11" si="5">SUM(K13:K17)*K12</f>
        <v>-11</v>
      </c>
      <c r="L11" s="4">
        <f t="shared" si="5"/>
        <v>-8</v>
      </c>
      <c r="M11" s="4">
        <f t="shared" si="5"/>
        <v>-7</v>
      </c>
      <c r="N11" s="4">
        <f t="shared" si="5"/>
        <v>-9</v>
      </c>
      <c r="O11" s="4">
        <f t="shared" si="5"/>
        <v>-7</v>
      </c>
    </row>
    <row r="12" spans="1:21" x14ac:dyDescent="0.35">
      <c r="A12" s="86"/>
      <c r="B12" s="84"/>
      <c r="C12" s="1" t="s">
        <v>4</v>
      </c>
      <c r="D12" s="2"/>
      <c r="E12" s="2">
        <v>-1</v>
      </c>
      <c r="F12" s="2">
        <v>-1</v>
      </c>
      <c r="G12" s="2">
        <v>-1</v>
      </c>
      <c r="H12" s="51">
        <v>0</v>
      </c>
      <c r="I12" s="2"/>
      <c r="J12" s="2"/>
      <c r="K12" s="2">
        <v>-1</v>
      </c>
      <c r="L12" s="2">
        <v>-1</v>
      </c>
      <c r="M12" s="2">
        <v>-1</v>
      </c>
      <c r="N12" s="2">
        <v>-1</v>
      </c>
      <c r="O12" s="2">
        <v>-1</v>
      </c>
    </row>
    <row r="13" spans="1:21" x14ac:dyDescent="0.35">
      <c r="A13" s="86"/>
      <c r="B13" s="84"/>
      <c r="C13" s="1" t="s">
        <v>128</v>
      </c>
      <c r="D13" s="2"/>
      <c r="E13" s="2">
        <v>2</v>
      </c>
      <c r="F13" s="2">
        <v>2</v>
      </c>
      <c r="G13" s="2">
        <v>2</v>
      </c>
      <c r="H13" s="2"/>
      <c r="I13" s="2"/>
      <c r="J13" s="2"/>
      <c r="K13" s="2">
        <v>1</v>
      </c>
      <c r="L13" s="2">
        <v>1</v>
      </c>
      <c r="M13" s="2">
        <v>2</v>
      </c>
      <c r="N13" s="2">
        <v>1</v>
      </c>
      <c r="O13" s="2">
        <v>1</v>
      </c>
    </row>
    <row r="14" spans="1:21" x14ac:dyDescent="0.35">
      <c r="A14" s="86"/>
      <c r="B14" s="84"/>
      <c r="C14" s="1" t="s">
        <v>21</v>
      </c>
      <c r="D14" s="2"/>
      <c r="E14" s="2">
        <v>2</v>
      </c>
      <c r="F14" s="2">
        <v>2</v>
      </c>
      <c r="G14" s="2">
        <v>3</v>
      </c>
      <c r="H14" s="2"/>
      <c r="I14" s="2"/>
      <c r="J14" s="2"/>
      <c r="K14" s="44">
        <v>3</v>
      </c>
      <c r="L14" s="2">
        <v>1</v>
      </c>
      <c r="M14" s="2">
        <v>1</v>
      </c>
      <c r="N14" s="2">
        <v>3</v>
      </c>
      <c r="O14" s="44">
        <v>2</v>
      </c>
    </row>
    <row r="15" spans="1:21" x14ac:dyDescent="0.35">
      <c r="A15" s="86"/>
      <c r="B15" s="84"/>
      <c r="C15" s="1" t="s">
        <v>129</v>
      </c>
      <c r="D15" s="2"/>
      <c r="E15" s="2">
        <v>1</v>
      </c>
      <c r="F15" s="2">
        <v>1</v>
      </c>
      <c r="G15" s="2">
        <v>1</v>
      </c>
      <c r="H15" s="2"/>
      <c r="I15" s="2"/>
      <c r="J15" s="2"/>
      <c r="K15" s="2">
        <v>3</v>
      </c>
      <c r="L15" s="2">
        <v>3</v>
      </c>
      <c r="M15" s="2">
        <v>2</v>
      </c>
      <c r="N15" s="2">
        <v>2</v>
      </c>
      <c r="O15" s="2">
        <v>2</v>
      </c>
    </row>
    <row r="16" spans="1:21" x14ac:dyDescent="0.35">
      <c r="A16" s="86"/>
      <c r="B16" s="84"/>
      <c r="C16" s="1" t="s">
        <v>5</v>
      </c>
      <c r="D16" s="2"/>
      <c r="E16" s="2">
        <v>3</v>
      </c>
      <c r="F16" s="2">
        <v>1</v>
      </c>
      <c r="G16" s="2">
        <v>1</v>
      </c>
      <c r="H16" s="2"/>
      <c r="I16" s="2"/>
      <c r="J16" s="2"/>
      <c r="K16" s="2">
        <v>3</v>
      </c>
      <c r="L16" s="2">
        <v>2</v>
      </c>
      <c r="M16" s="2">
        <v>1</v>
      </c>
      <c r="N16" s="2">
        <v>2</v>
      </c>
      <c r="O16" s="2">
        <v>1</v>
      </c>
    </row>
    <row r="17" spans="1:15" x14ac:dyDescent="0.35">
      <c r="A17" s="86"/>
      <c r="B17" s="85"/>
      <c r="C17" s="1" t="s">
        <v>6</v>
      </c>
      <c r="D17" s="2"/>
      <c r="E17" s="2">
        <v>1</v>
      </c>
      <c r="F17" s="2">
        <v>1</v>
      </c>
      <c r="G17" s="2">
        <v>1</v>
      </c>
      <c r="H17" s="2"/>
      <c r="I17" s="2"/>
      <c r="J17" s="2"/>
      <c r="K17" s="2">
        <v>1</v>
      </c>
      <c r="L17" s="2">
        <v>1</v>
      </c>
      <c r="M17" s="2">
        <v>1</v>
      </c>
      <c r="N17" s="2">
        <v>1</v>
      </c>
      <c r="O17" s="2">
        <v>1</v>
      </c>
    </row>
    <row r="18" spans="1:15" x14ac:dyDescent="0.35">
      <c r="A18" s="86" t="s">
        <v>76</v>
      </c>
      <c r="B18" s="83" t="s">
        <v>109</v>
      </c>
      <c r="C18" s="3" t="s">
        <v>7</v>
      </c>
      <c r="D18" s="4" t="s">
        <v>108</v>
      </c>
      <c r="E18" s="4" t="s">
        <v>108</v>
      </c>
      <c r="F18" s="4" t="s">
        <v>108</v>
      </c>
      <c r="G18" s="4" t="s">
        <v>108</v>
      </c>
      <c r="H18" s="4">
        <f t="shared" ref="H18" si="6">SUM(H20:H24)*H19</f>
        <v>0</v>
      </c>
      <c r="I18" s="4" t="s">
        <v>108</v>
      </c>
      <c r="J18" s="4" t="s">
        <v>108</v>
      </c>
      <c r="K18" s="4">
        <f t="shared" ref="K18:O18" si="7">SUM(K20:K24)*K19</f>
        <v>-9</v>
      </c>
      <c r="L18" s="4">
        <f t="shared" si="7"/>
        <v>0</v>
      </c>
      <c r="M18" s="4">
        <f t="shared" si="7"/>
        <v>0</v>
      </c>
      <c r="N18" s="4">
        <f t="shared" si="7"/>
        <v>-10</v>
      </c>
      <c r="O18" s="4">
        <f t="shared" si="7"/>
        <v>-9</v>
      </c>
    </row>
    <row r="19" spans="1:15" x14ac:dyDescent="0.35">
      <c r="A19" s="86"/>
      <c r="B19" s="84"/>
      <c r="C19" s="1" t="s">
        <v>4</v>
      </c>
      <c r="D19" s="2"/>
      <c r="E19" s="2"/>
      <c r="F19" s="2"/>
      <c r="G19" s="2"/>
      <c r="H19" s="51">
        <v>0</v>
      </c>
      <c r="I19" s="2"/>
      <c r="J19" s="2"/>
      <c r="K19" s="2">
        <v>-1</v>
      </c>
      <c r="L19" s="51">
        <v>0</v>
      </c>
      <c r="M19" s="51">
        <v>0</v>
      </c>
      <c r="N19" s="2">
        <v>-1</v>
      </c>
      <c r="O19" s="2">
        <v>-1</v>
      </c>
    </row>
    <row r="20" spans="1:15" x14ac:dyDescent="0.35">
      <c r="A20" s="86"/>
      <c r="B20" s="84"/>
      <c r="C20" s="1" t="s">
        <v>128</v>
      </c>
      <c r="D20" s="2"/>
      <c r="E20" s="2"/>
      <c r="F20" s="2"/>
      <c r="G20" s="2"/>
      <c r="H20" s="2"/>
      <c r="I20" s="2"/>
      <c r="J20" s="2"/>
      <c r="K20" s="2">
        <v>3</v>
      </c>
      <c r="L20" s="2"/>
      <c r="M20" s="2"/>
      <c r="N20" s="2">
        <v>1</v>
      </c>
      <c r="O20" s="2">
        <v>1</v>
      </c>
    </row>
    <row r="21" spans="1:15" x14ac:dyDescent="0.35">
      <c r="A21" s="86"/>
      <c r="B21" s="84"/>
      <c r="C21" s="1" t="s">
        <v>21</v>
      </c>
      <c r="D21" s="2"/>
      <c r="E21" s="2"/>
      <c r="F21" s="2"/>
      <c r="G21" s="2"/>
      <c r="H21" s="2"/>
      <c r="I21" s="2"/>
      <c r="J21" s="2"/>
      <c r="K21" s="44">
        <v>1</v>
      </c>
      <c r="L21" s="2"/>
      <c r="M21" s="2"/>
      <c r="N21" s="2">
        <v>3</v>
      </c>
      <c r="O21" s="2">
        <v>2</v>
      </c>
    </row>
    <row r="22" spans="1:15" x14ac:dyDescent="0.35">
      <c r="A22" s="86"/>
      <c r="B22" s="84"/>
      <c r="C22" s="1" t="s">
        <v>129</v>
      </c>
      <c r="D22" s="2"/>
      <c r="E22" s="2"/>
      <c r="F22" s="2"/>
      <c r="G22" s="2"/>
      <c r="H22" s="2"/>
      <c r="I22" s="2"/>
      <c r="J22" s="2"/>
      <c r="K22" s="2">
        <v>2</v>
      </c>
      <c r="L22" s="2"/>
      <c r="M22" s="2"/>
      <c r="N22" s="2">
        <v>2</v>
      </c>
      <c r="O22" s="2">
        <v>2</v>
      </c>
    </row>
    <row r="23" spans="1:15" x14ac:dyDescent="0.35">
      <c r="A23" s="86"/>
      <c r="B23" s="84"/>
      <c r="C23" s="1" t="s">
        <v>5</v>
      </c>
      <c r="D23" s="2"/>
      <c r="E23" s="2"/>
      <c r="F23" s="2"/>
      <c r="G23" s="2"/>
      <c r="H23" s="2"/>
      <c r="I23" s="2"/>
      <c r="J23" s="2"/>
      <c r="K23" s="2">
        <v>2</v>
      </c>
      <c r="L23" s="2"/>
      <c r="M23" s="2"/>
      <c r="N23" s="2">
        <v>3</v>
      </c>
      <c r="O23" s="2">
        <v>3</v>
      </c>
    </row>
    <row r="24" spans="1:15" x14ac:dyDescent="0.35">
      <c r="A24" s="86"/>
      <c r="B24" s="85"/>
      <c r="C24" s="1" t="s">
        <v>6</v>
      </c>
      <c r="D24" s="2"/>
      <c r="E24" s="2"/>
      <c r="F24" s="2"/>
      <c r="G24" s="2"/>
      <c r="H24" s="2"/>
      <c r="I24" s="2"/>
      <c r="J24" s="2"/>
      <c r="K24" s="2">
        <v>1</v>
      </c>
      <c r="L24" s="2"/>
      <c r="M24" s="2"/>
      <c r="N24" s="2">
        <v>1</v>
      </c>
      <c r="O24" s="2">
        <v>1</v>
      </c>
    </row>
    <row r="25" spans="1:15" x14ac:dyDescent="0.35">
      <c r="A25" s="86" t="s">
        <v>92</v>
      </c>
      <c r="B25" s="83" t="s">
        <v>110</v>
      </c>
      <c r="C25" s="3" t="s">
        <v>7</v>
      </c>
      <c r="D25" s="4" t="s">
        <v>108</v>
      </c>
      <c r="E25" s="4" t="s">
        <v>108</v>
      </c>
      <c r="F25" s="4" t="s">
        <v>108</v>
      </c>
      <c r="G25" s="4" t="s">
        <v>108</v>
      </c>
      <c r="H25" s="4">
        <f t="shared" ref="H25" si="8">SUM(H27:H31)*H26</f>
        <v>-11</v>
      </c>
      <c r="I25" s="4">
        <f t="shared" ref="I25:J25" si="9">SUM(I27:I31)*I26</f>
        <v>-11</v>
      </c>
      <c r="J25" s="4">
        <f t="shared" si="9"/>
        <v>-9</v>
      </c>
      <c r="K25" s="4">
        <f t="shared" ref="K25:O25" si="10">SUM(K27:K31)*K26</f>
        <v>-10</v>
      </c>
      <c r="L25" s="4">
        <f t="shared" si="10"/>
        <v>0</v>
      </c>
      <c r="M25" s="4">
        <f t="shared" si="10"/>
        <v>0</v>
      </c>
      <c r="N25" s="4">
        <f t="shared" si="10"/>
        <v>0</v>
      </c>
      <c r="O25" s="4">
        <f t="shared" si="10"/>
        <v>0</v>
      </c>
    </row>
    <row r="26" spans="1:15" x14ac:dyDescent="0.35">
      <c r="A26" s="86"/>
      <c r="B26" s="84"/>
      <c r="C26" s="1" t="s">
        <v>4</v>
      </c>
      <c r="D26" s="2"/>
      <c r="E26" s="2"/>
      <c r="F26" s="2"/>
      <c r="G26" s="2"/>
      <c r="H26" s="2">
        <v>-1</v>
      </c>
      <c r="I26" s="2">
        <v>-1</v>
      </c>
      <c r="J26" s="2">
        <v>-1</v>
      </c>
      <c r="K26" s="2">
        <v>-1</v>
      </c>
      <c r="L26" s="51">
        <v>0</v>
      </c>
      <c r="M26" s="51">
        <v>0</v>
      </c>
      <c r="N26" s="51">
        <v>0</v>
      </c>
      <c r="O26" s="51">
        <v>0</v>
      </c>
    </row>
    <row r="27" spans="1:15" x14ac:dyDescent="0.35">
      <c r="A27" s="86"/>
      <c r="B27" s="84"/>
      <c r="C27" s="1" t="s">
        <v>128</v>
      </c>
      <c r="D27" s="2"/>
      <c r="E27" s="2"/>
      <c r="F27" s="2"/>
      <c r="G27" s="2"/>
      <c r="H27" s="2">
        <v>3</v>
      </c>
      <c r="I27" s="2">
        <v>3</v>
      </c>
      <c r="J27" s="2">
        <v>1</v>
      </c>
      <c r="K27" s="2">
        <v>1</v>
      </c>
      <c r="L27" s="2"/>
      <c r="M27" s="2"/>
      <c r="N27" s="2"/>
      <c r="O27" s="2"/>
    </row>
    <row r="28" spans="1:15" x14ac:dyDescent="0.35">
      <c r="A28" s="86"/>
      <c r="B28" s="84"/>
      <c r="C28" s="1" t="s">
        <v>21</v>
      </c>
      <c r="D28" s="2"/>
      <c r="E28" s="2"/>
      <c r="F28" s="2"/>
      <c r="G28" s="2"/>
      <c r="H28" s="2">
        <v>2</v>
      </c>
      <c r="I28" s="2">
        <v>2</v>
      </c>
      <c r="J28" s="2">
        <v>2</v>
      </c>
      <c r="K28" s="2">
        <v>3</v>
      </c>
      <c r="L28" s="2"/>
      <c r="M28" s="2"/>
      <c r="N28" s="2"/>
      <c r="O28" s="2"/>
    </row>
    <row r="29" spans="1:15" x14ac:dyDescent="0.35">
      <c r="A29" s="86"/>
      <c r="B29" s="84"/>
      <c r="C29" s="1" t="s">
        <v>129</v>
      </c>
      <c r="D29" s="2"/>
      <c r="E29" s="2"/>
      <c r="F29" s="2"/>
      <c r="G29" s="2"/>
      <c r="H29" s="2">
        <v>2</v>
      </c>
      <c r="I29" s="2">
        <v>2</v>
      </c>
      <c r="J29" s="2">
        <v>2</v>
      </c>
      <c r="K29" s="2">
        <v>2</v>
      </c>
      <c r="L29" s="2"/>
      <c r="M29" s="2"/>
      <c r="N29" s="2"/>
      <c r="O29" s="2"/>
    </row>
    <row r="30" spans="1:15" x14ac:dyDescent="0.35">
      <c r="A30" s="86"/>
      <c r="B30" s="84"/>
      <c r="C30" s="1" t="s">
        <v>5</v>
      </c>
      <c r="D30" s="2"/>
      <c r="E30" s="2"/>
      <c r="F30" s="2"/>
      <c r="G30" s="2"/>
      <c r="H30" s="2">
        <v>3</v>
      </c>
      <c r="I30" s="2">
        <v>3</v>
      </c>
      <c r="J30" s="2">
        <v>3</v>
      </c>
      <c r="K30" s="2">
        <v>3</v>
      </c>
      <c r="L30" s="2"/>
      <c r="M30" s="2"/>
      <c r="N30" s="2"/>
      <c r="O30" s="2"/>
    </row>
    <row r="31" spans="1:15" x14ac:dyDescent="0.35">
      <c r="A31" s="86"/>
      <c r="B31" s="85"/>
      <c r="C31" s="1" t="s">
        <v>6</v>
      </c>
      <c r="D31" s="2"/>
      <c r="E31" s="2"/>
      <c r="F31" s="2"/>
      <c r="G31" s="2"/>
      <c r="H31" s="2">
        <v>1</v>
      </c>
      <c r="I31" s="2">
        <v>1</v>
      </c>
      <c r="J31" s="2">
        <v>1</v>
      </c>
      <c r="K31" s="2">
        <v>1</v>
      </c>
      <c r="L31" s="2"/>
      <c r="M31" s="2"/>
      <c r="N31" s="2"/>
      <c r="O31" s="2"/>
    </row>
  </sheetData>
  <mergeCells count="15">
    <mergeCell ref="Q5:Q10"/>
    <mergeCell ref="D2:G2"/>
    <mergeCell ref="D1:O1"/>
    <mergeCell ref="C1:C3"/>
    <mergeCell ref="B1:B3"/>
    <mergeCell ref="H2:O2"/>
    <mergeCell ref="A1:A3"/>
    <mergeCell ref="B4:B10"/>
    <mergeCell ref="B11:B17"/>
    <mergeCell ref="B18:B24"/>
    <mergeCell ref="B25:B31"/>
    <mergeCell ref="A4:A10"/>
    <mergeCell ref="A18:A24"/>
    <mergeCell ref="A11:A17"/>
    <mergeCell ref="A25:A31"/>
  </mergeCells>
  <phoneticPr fontId="4" type="noConversion"/>
  <conditionalFormatting sqref="D4:O31">
    <cfRule type="cellIs" dxfId="7" priority="1" operator="equal">
      <formula>-1</formula>
    </cfRule>
    <cfRule type="cellIs" dxfId="6" priority="2" operator="equal">
      <formula>3</formula>
    </cfRule>
    <cfRule type="cellIs" dxfId="5" priority="3" operator="equal">
      <formula>2</formula>
    </cfRule>
    <cfRule type="cellIs" dxfId="4" priority="4" operator="equal">
      <formula>1</formula>
    </cfRule>
  </conditionalFormatting>
  <dataValidations disablePrompts="1" count="6">
    <dataValidation type="whole" allowBlank="1" showInputMessage="1" showErrorMessage="1" promptTitle="Caráter:" prompt="Negativo: -1_x000a_Nulo: 0_x000a_Positivo: 1" sqref="D5:O5 D19:O19 D12:O12 D26:O26" xr:uid="{CCE9832C-F1F4-4D48-96DB-54402B6C7D58}">
      <formula1>-1</formula1>
      <formula2>1</formula2>
    </dataValidation>
    <dataValidation type="whole" allowBlank="1" showInputMessage="1" showErrorMessage="1" promptTitle="Importância:" prompt="Alta: 3_x000a_Média: 2_x000a_Baixa: 1" sqref="D27:O27 D20:O20 D13:O13 D6:O6" xr:uid="{227A919B-DDCF-F146-900A-0836993219DC}">
      <formula1>1</formula1>
      <formula2>3</formula2>
    </dataValidation>
    <dataValidation type="whole" allowBlank="1" showInputMessage="1" showErrorMessage="1" promptTitle="Cobertura:" prompt="Regional: 3_x000a_Local: 2_x000a_Pontual: 1_x000a_" sqref="D28:O28 D21:O21 D14:O14 D7:O7" xr:uid="{B775FC87-B58F-7048-B8B7-6FA855C486D7}">
      <formula1>1</formula1>
      <formula2>3</formula2>
    </dataValidation>
    <dataValidation type="whole" allowBlank="1" showInputMessage="1" showErrorMessage="1" promptTitle="Duração:" prompt="Permanente: 3_x000a_Média: 2_x000a_Curta: 1" sqref="D30:O30 D23:O23 D16:O16 D9:O9" xr:uid="{9BA7D67C-29E7-B949-871D-27C5A296971D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D10:O10 D24:O24 D17:O17 D31:O31" xr:uid="{34D67B34-8ABE-D942-ADE0-1F2549559008}">
      <formula1>1</formula1>
      <formula2>3</formula2>
    </dataValidation>
    <dataValidation type="whole" allowBlank="1" showInputMessage="1" showErrorMessage="1" promptTitle="Magnitude:" prompt="Grande: 3_x000a_Média: 2_x000a_Baixa: 1_x000a_" sqref="D29:O29 D22:O22 D15:O15 D8:O8" xr:uid="{9FE063F7-AAB8-7C4F-B63A-CCB17569F1E7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>
    <tabColor theme="8" tint="0.79998168889431442"/>
  </sheetPr>
  <dimension ref="A1:V9"/>
  <sheetViews>
    <sheetView zoomScaleNormal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Q13" sqref="Q13"/>
    </sheetView>
  </sheetViews>
  <sheetFormatPr defaultColWidth="11.1640625" defaultRowHeight="15.5" x14ac:dyDescent="0.35"/>
  <cols>
    <col min="1" max="1" width="14.6640625" style="5" customWidth="1"/>
    <col min="2" max="2" width="36.33203125" style="43" customWidth="1"/>
    <col min="3" max="3" width="8.6640625" hidden="1" customWidth="1"/>
    <col min="4" max="4" width="4.5" bestFit="1" customWidth="1"/>
    <col min="5" max="6" width="4.5" customWidth="1"/>
    <col min="7" max="11" width="4.5" bestFit="1" customWidth="1"/>
    <col min="12" max="13" width="4.5" customWidth="1"/>
    <col min="14" max="15" width="4.5" bestFit="1" customWidth="1"/>
    <col min="16" max="16" width="11.1640625" style="5"/>
    <col min="17" max="17" width="15.6640625" style="5" customWidth="1"/>
    <col min="18" max="16384" width="11.1640625" style="5"/>
  </cols>
  <sheetData>
    <row r="1" spans="1:22" x14ac:dyDescent="0.35">
      <c r="A1" s="97" t="s">
        <v>25</v>
      </c>
      <c r="B1" s="100" t="s">
        <v>24</v>
      </c>
      <c r="C1" s="90" t="s">
        <v>3</v>
      </c>
      <c r="D1" s="103" t="s">
        <v>29</v>
      </c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22" x14ac:dyDescent="0.35">
      <c r="A2" s="98"/>
      <c r="B2" s="101"/>
      <c r="C2" s="90"/>
      <c r="D2" s="88" t="s">
        <v>0</v>
      </c>
      <c r="E2" s="88"/>
      <c r="F2" s="88"/>
      <c r="G2" s="88"/>
      <c r="H2" s="104" t="s">
        <v>2</v>
      </c>
      <c r="I2" s="105"/>
      <c r="J2" s="105"/>
      <c r="K2" s="105"/>
      <c r="L2" s="105"/>
      <c r="M2" s="105"/>
      <c r="N2" s="105"/>
      <c r="O2" s="106"/>
    </row>
    <row r="3" spans="1:22" ht="114.5" x14ac:dyDescent="0.35">
      <c r="A3" s="99"/>
      <c r="B3" s="102"/>
      <c r="C3" s="90"/>
      <c r="D3" s="8" t="str">
        <f>'MATRIZ  - cálculo'!D3</f>
        <v>Água</v>
      </c>
      <c r="E3" s="8" t="s">
        <v>105</v>
      </c>
      <c r="F3" s="8" t="s">
        <v>104</v>
      </c>
      <c r="G3" s="8" t="str">
        <f>'MATRIZ  - cálculo'!G3</f>
        <v>Sedimento Mangue</v>
      </c>
      <c r="H3" s="7" t="str">
        <f>'MATRIZ  - cálculo'!H3</f>
        <v>Bentos: macrofauna</v>
      </c>
      <c r="I3" s="7" t="str">
        <f>'MATRIZ  - cálculo'!I3</f>
        <v>Bentos: meiofauna</v>
      </c>
      <c r="J3" s="7" t="str">
        <f>'MATRIZ  - cálculo'!J3</f>
        <v>Bentos: nematofauna</v>
      </c>
      <c r="K3" s="7" t="str">
        <f>'MATRIZ  - cálculo'!K3</f>
        <v>Caranguejo Mangue</v>
      </c>
      <c r="L3" s="7" t="str">
        <f>'MATRIZ  - cálculo'!L3</f>
        <v>Aves</v>
      </c>
      <c r="M3" s="50" t="str">
        <f>'MATRIZ  - cálculo'!M3</f>
        <v>Invertebrados Praia</v>
      </c>
      <c r="N3" s="7" t="str">
        <f>'MATRIZ  - cálculo'!N3</f>
        <v>Mangue Vegetação</v>
      </c>
      <c r="O3" s="7" t="str">
        <f>'MATRIZ  - cálculo'!O3</f>
        <v>Restinga Vegetação</v>
      </c>
    </row>
    <row r="4" spans="1:22" ht="31" x14ac:dyDescent="0.35">
      <c r="A4" s="41" t="str">
        <f>'MATRIZ  - cálculo'!A4</f>
        <v>Ecotoxicologia</v>
      </c>
      <c r="B4" s="42" t="str">
        <f>'MATRIZ  - cálculo'!B4</f>
        <v>Aumento nos valores de índice de resposta biológica (IBR marcador)</v>
      </c>
      <c r="C4" s="6" t="str">
        <f>'MATRIZ  - cálculo'!C4</f>
        <v>Total</v>
      </c>
      <c r="D4" s="49" t="str">
        <f>'MATRIZ  - cálculo'!D4</f>
        <v>-</v>
      </c>
      <c r="E4" s="49" t="str">
        <f>'MATRIZ  - cálculo'!E4</f>
        <v>-</v>
      </c>
      <c r="F4" s="49" t="str">
        <f>'MATRIZ  - cálculo'!F4</f>
        <v>-</v>
      </c>
      <c r="G4" s="49" t="str">
        <f>'MATRIZ  - cálculo'!G4</f>
        <v>-</v>
      </c>
      <c r="H4" s="49">
        <f>'MATRIZ  - cálculo'!H4</f>
        <v>-9</v>
      </c>
      <c r="I4" s="49" t="str">
        <f>'MATRIZ  - cálculo'!I4</f>
        <v>-</v>
      </c>
      <c r="J4" s="49" t="str">
        <f>'MATRIZ  - cálculo'!J4</f>
        <v>-</v>
      </c>
      <c r="K4" s="49">
        <f>'MATRIZ  - cálculo'!K4</f>
        <v>-8</v>
      </c>
      <c r="L4" s="49" t="str">
        <f>'MATRIZ  - cálculo'!L4</f>
        <v>-</v>
      </c>
      <c r="M4" s="49">
        <f>'MATRIZ  - cálculo'!M4</f>
        <v>-11</v>
      </c>
      <c r="N4" s="49" t="str">
        <f>'MATRIZ  - cálculo'!N4</f>
        <v>-</v>
      </c>
      <c r="O4" s="49" t="str">
        <f>'MATRIZ  - cálculo'!O4</f>
        <v>-</v>
      </c>
      <c r="Q4" s="60" t="s">
        <v>132</v>
      </c>
      <c r="R4" s="57"/>
      <c r="S4" s="57"/>
      <c r="T4" s="57"/>
      <c r="U4" s="57"/>
      <c r="V4" s="57"/>
    </row>
    <row r="5" spans="1:22" x14ac:dyDescent="0.35">
      <c r="A5" s="41" t="str">
        <f>'MATRIZ  - cálculo'!A11</f>
        <v>Química</v>
      </c>
      <c r="B5" s="42" t="str">
        <f>'MATRIZ  - cálculo'!B11</f>
        <v>Contaminação por metais</v>
      </c>
      <c r="C5" s="6" t="str">
        <f>'MATRIZ  - cálculo'!C11</f>
        <v>Total</v>
      </c>
      <c r="D5" s="49" t="str">
        <f>'MATRIZ  - cálculo'!D11</f>
        <v>-</v>
      </c>
      <c r="E5" s="49">
        <f>'MATRIZ  - cálculo'!E11</f>
        <v>-9</v>
      </c>
      <c r="F5" s="49">
        <f>'MATRIZ  - cálculo'!F11</f>
        <v>-7</v>
      </c>
      <c r="G5" s="49">
        <f>'MATRIZ  - cálculo'!G11</f>
        <v>-8</v>
      </c>
      <c r="H5" s="49">
        <f>'MATRIZ  - cálculo'!H11</f>
        <v>0</v>
      </c>
      <c r="I5" s="49" t="str">
        <f>'MATRIZ  - cálculo'!I11</f>
        <v>-</v>
      </c>
      <c r="J5" s="49" t="str">
        <f>'MATRIZ  - cálculo'!J11</f>
        <v>-</v>
      </c>
      <c r="K5" s="49">
        <f>'MATRIZ  - cálculo'!K11</f>
        <v>-11</v>
      </c>
      <c r="L5" s="49">
        <f>'MATRIZ  - cálculo'!L11</f>
        <v>-8</v>
      </c>
      <c r="M5" s="49">
        <f>'MATRIZ  - cálculo'!M11</f>
        <v>-7</v>
      </c>
      <c r="N5" s="49">
        <f>'MATRIZ  - cálculo'!N11</f>
        <v>-9</v>
      </c>
      <c r="O5" s="49">
        <f>'MATRIZ  - cálculo'!O11</f>
        <v>-7</v>
      </c>
      <c r="Q5" s="66" t="s">
        <v>108</v>
      </c>
      <c r="R5" s="93" t="s">
        <v>142</v>
      </c>
      <c r="S5" s="93"/>
      <c r="T5" s="93"/>
      <c r="U5" s="93"/>
      <c r="V5" s="93"/>
    </row>
    <row r="6" spans="1:22" ht="31" x14ac:dyDescent="0.35">
      <c r="A6" s="49" t="str">
        <f>'MATRIZ  - cálculo'!A18</f>
        <v>Saúde</v>
      </c>
      <c r="B6" s="42" t="s">
        <v>75</v>
      </c>
      <c r="C6" s="6" t="str">
        <f>'MATRIZ  - cálculo'!C18</f>
        <v>Total</v>
      </c>
      <c r="D6" s="49" t="str">
        <f>'MATRIZ  - cálculo'!D18</f>
        <v>-</v>
      </c>
      <c r="E6" s="49" t="str">
        <f>'MATRIZ  - cálculo'!E18</f>
        <v>-</v>
      </c>
      <c r="F6" s="49" t="str">
        <f>'MATRIZ  - cálculo'!F18</f>
        <v>-</v>
      </c>
      <c r="G6" s="49" t="str">
        <f>'MATRIZ  - cálculo'!G18</f>
        <v>-</v>
      </c>
      <c r="H6" s="49">
        <f>'MATRIZ  - cálculo'!H18</f>
        <v>0</v>
      </c>
      <c r="I6" s="49" t="str">
        <f>'MATRIZ  - cálculo'!I18</f>
        <v>-</v>
      </c>
      <c r="J6" s="49" t="str">
        <f>'MATRIZ  - cálculo'!J18</f>
        <v>-</v>
      </c>
      <c r="K6" s="49">
        <f>'MATRIZ  - cálculo'!K18</f>
        <v>-9</v>
      </c>
      <c r="L6" s="49">
        <f>'MATRIZ  - cálculo'!L18</f>
        <v>0</v>
      </c>
      <c r="M6" s="49">
        <f>'MATRIZ  - cálculo'!M18</f>
        <v>0</v>
      </c>
      <c r="N6" s="49">
        <f>'MATRIZ  - cálculo'!N18</f>
        <v>-10</v>
      </c>
      <c r="O6" s="49">
        <f>'MATRIZ  - cálculo'!O18</f>
        <v>-9</v>
      </c>
      <c r="Q6" s="67">
        <v>0</v>
      </c>
      <c r="R6" s="94" t="s">
        <v>143</v>
      </c>
      <c r="S6" s="94"/>
      <c r="T6" s="94"/>
      <c r="U6" s="94"/>
      <c r="V6" s="94"/>
    </row>
    <row r="7" spans="1:22" x14ac:dyDescent="0.35">
      <c r="A7" s="41" t="str">
        <f>'MATRIZ  - cálculo'!A25</f>
        <v>Ecologia</v>
      </c>
      <c r="B7" s="42" t="str">
        <f>'MATRIZ  - cálculo'!B25</f>
        <v>Alteração nos índices ecológicos</v>
      </c>
      <c r="C7" s="6" t="str">
        <f>'MATRIZ  - cálculo'!C25</f>
        <v>Total</v>
      </c>
      <c r="D7" s="49" t="str">
        <f>'MATRIZ  - cálculo'!D25</f>
        <v>-</v>
      </c>
      <c r="E7" s="49" t="str">
        <f>'MATRIZ  - cálculo'!E25</f>
        <v>-</v>
      </c>
      <c r="F7" s="49" t="str">
        <f>'MATRIZ  - cálculo'!F25</f>
        <v>-</v>
      </c>
      <c r="G7" s="49" t="str">
        <f>'MATRIZ  - cálculo'!G25</f>
        <v>-</v>
      </c>
      <c r="H7" s="49">
        <f>'MATRIZ  - cálculo'!H25</f>
        <v>-11</v>
      </c>
      <c r="I7" s="49">
        <f>'MATRIZ  - cálculo'!I25</f>
        <v>-11</v>
      </c>
      <c r="J7" s="49">
        <f>'MATRIZ  - cálculo'!J25</f>
        <v>-9</v>
      </c>
      <c r="K7" s="49">
        <f>'MATRIZ  - cálculo'!K25</f>
        <v>-10</v>
      </c>
      <c r="L7" s="49">
        <f>'MATRIZ  - cálculo'!L25</f>
        <v>0</v>
      </c>
      <c r="M7" s="49">
        <f>'MATRIZ  - cálculo'!M25</f>
        <v>0</v>
      </c>
      <c r="N7" s="49">
        <f>'MATRIZ  - cálculo'!N25</f>
        <v>0</v>
      </c>
      <c r="O7" s="49">
        <f>'MATRIZ  - cálculo'!O25</f>
        <v>0</v>
      </c>
      <c r="Q7" s="95" t="s">
        <v>144</v>
      </c>
      <c r="R7" s="96" t="s">
        <v>145</v>
      </c>
      <c r="S7" s="96"/>
      <c r="T7" s="96"/>
      <c r="U7" s="96"/>
      <c r="V7" s="96"/>
    </row>
    <row r="8" spans="1:22" x14ac:dyDescent="0.35">
      <c r="B8" s="68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Q8" s="95"/>
      <c r="R8" s="96"/>
      <c r="S8" s="96"/>
      <c r="T8" s="96"/>
      <c r="U8" s="96"/>
      <c r="V8" s="96"/>
    </row>
    <row r="9" spans="1:22" x14ac:dyDescent="0.35">
      <c r="B9" s="68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</sheetData>
  <mergeCells count="10">
    <mergeCell ref="R5:V5"/>
    <mergeCell ref="R6:V6"/>
    <mergeCell ref="Q7:Q8"/>
    <mergeCell ref="R7:V8"/>
    <mergeCell ref="A1:A3"/>
    <mergeCell ref="B1:B3"/>
    <mergeCell ref="C1:C3"/>
    <mergeCell ref="D1:O1"/>
    <mergeCell ref="D2:G2"/>
    <mergeCell ref="H2:O2"/>
  </mergeCells>
  <phoneticPr fontId="4" type="noConversion"/>
  <conditionalFormatting sqref="D4:O7">
    <cfRule type="cellIs" dxfId="3" priority="4" operator="equal">
      <formula>0</formula>
    </cfRule>
    <cfRule type="colorScale" priority="6">
      <colorScale>
        <cfvo type="min"/>
        <cfvo type="max"/>
        <color rgb="FFF8696B"/>
        <color rgb="FFFCFCFF"/>
      </colorScale>
    </cfRule>
    <cfRule type="cellIs" dxfId="2" priority="7" operator="lessThan">
      <formula>0</formula>
    </cfRule>
  </conditionalFormatting>
  <conditionalFormatting sqref="Q5:R5 Q7">
    <cfRule type="cellIs" dxfId="1" priority="1" operator="equal">
      <formula>0</formula>
    </cfRule>
    <cfRule type="colorScale" priority="2">
      <colorScale>
        <cfvo type="min"/>
        <cfvo type="max"/>
        <color rgb="FFF8696B"/>
        <color rgb="FFFCFCFF"/>
      </colorScale>
    </cfRule>
    <cfRule type="cellIs" dxfId="0" priority="3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E57E6-AEE4-8647-9D2A-EF6B99FAF604}">
  <dimension ref="A1:G27"/>
  <sheetViews>
    <sheetView workbookViewId="0">
      <selection activeCell="A17" sqref="A17"/>
    </sheetView>
  </sheetViews>
  <sheetFormatPr defaultColWidth="10.6640625" defaultRowHeight="15.5" x14ac:dyDescent="0.35"/>
  <cols>
    <col min="1" max="1" width="13.6640625" customWidth="1"/>
  </cols>
  <sheetData>
    <row r="1" spans="1:7" x14ac:dyDescent="0.35">
      <c r="A1" s="108" t="s">
        <v>111</v>
      </c>
      <c r="B1" s="108"/>
      <c r="C1" s="108"/>
      <c r="D1" s="52"/>
      <c r="E1" s="53"/>
      <c r="F1" s="53"/>
      <c r="G1" s="53"/>
    </row>
    <row r="2" spans="1:7" x14ac:dyDescent="0.35">
      <c r="A2" s="108"/>
      <c r="B2" s="108"/>
      <c r="C2" s="108"/>
      <c r="D2" s="55"/>
      <c r="E2" s="53"/>
      <c r="F2" s="53"/>
      <c r="G2" s="53"/>
    </row>
    <row r="3" spans="1:7" x14ac:dyDescent="0.35">
      <c r="A3" s="56"/>
      <c r="B3" s="56"/>
      <c r="C3" s="56"/>
      <c r="D3" s="53"/>
      <c r="E3" s="53"/>
      <c r="F3" s="53"/>
      <c r="G3" s="53"/>
    </row>
    <row r="4" spans="1:7" x14ac:dyDescent="0.35">
      <c r="A4" s="107" t="s">
        <v>112</v>
      </c>
      <c r="B4" s="107"/>
      <c r="C4" s="53" t="s">
        <v>113</v>
      </c>
      <c r="D4" s="53" t="s">
        <v>114</v>
      </c>
      <c r="E4" s="53" t="s">
        <v>115</v>
      </c>
      <c r="F4" t="s">
        <v>116</v>
      </c>
      <c r="G4" s="54" t="s">
        <v>117</v>
      </c>
    </row>
    <row r="5" spans="1:7" x14ac:dyDescent="0.35">
      <c r="A5" s="53" t="s">
        <v>8</v>
      </c>
      <c r="B5" s="53" t="s">
        <v>118</v>
      </c>
      <c r="C5" s="53">
        <f>COUNTIF('MATRIZ  - cálculo'!$D$5:$O$5,(-1))</f>
        <v>3</v>
      </c>
      <c r="D5" s="53">
        <f>COUNTIF('MATRIZ  - cálculo'!$D$12:$O$12,(-1))</f>
        <v>8</v>
      </c>
      <c r="E5" s="53">
        <f>COUNTIF('MATRIZ  - cálculo'!$D$19:$O$19,(-1))</f>
        <v>3</v>
      </c>
      <c r="F5" s="53">
        <f>COUNTIF('MATRIZ  - cálculo'!$D$26:$O$26,(-1))</f>
        <v>4</v>
      </c>
      <c r="G5" s="54">
        <f>SUM(C5:F5)</f>
        <v>18</v>
      </c>
    </row>
    <row r="6" spans="1:7" x14ac:dyDescent="0.35">
      <c r="A6" s="53" t="s">
        <v>9</v>
      </c>
      <c r="B6" s="53" t="s">
        <v>119</v>
      </c>
      <c r="C6" s="53">
        <f>COUNTIF('MATRIZ  - cálculo'!$D$5:$O$5,0)</f>
        <v>0</v>
      </c>
      <c r="D6" s="53">
        <f>COUNTIF('MATRIZ  - cálculo'!$D$12:$O$12,0)</f>
        <v>1</v>
      </c>
      <c r="E6" s="53">
        <f>COUNTIF('MATRIZ  - cálculo'!$D$19:$O$19,0)</f>
        <v>3</v>
      </c>
      <c r="F6" s="53">
        <f>COUNTIF('MATRIZ  - cálculo'!$D$26:$O$26,0)</f>
        <v>4</v>
      </c>
      <c r="G6" s="58">
        <f>SUM(C6:F6)</f>
        <v>8</v>
      </c>
    </row>
    <row r="7" spans="1:7" x14ac:dyDescent="0.35">
      <c r="A7" s="53" t="s">
        <v>10</v>
      </c>
      <c r="B7" s="53" t="s">
        <v>120</v>
      </c>
      <c r="C7" s="53">
        <f>COUNTIF('MATRIZ  - cálculo'!$D$5:$O$5,(1))</f>
        <v>0</v>
      </c>
      <c r="D7" s="53">
        <f>COUNTIF('MATRIZ  - cálculo'!$D$12:$O$12,(1))</f>
        <v>0</v>
      </c>
      <c r="E7" s="53">
        <f>COUNTIF('MATRIZ  - cálculo'!$D$19:$O$19,(1))</f>
        <v>0</v>
      </c>
      <c r="F7" s="53">
        <f>COUNTIF('MATRIZ  - cálculo'!$D$26:$O$26,(1))</f>
        <v>0</v>
      </c>
      <c r="G7" s="54">
        <f>SUM(C7:F7)</f>
        <v>0</v>
      </c>
    </row>
    <row r="8" spans="1:7" x14ac:dyDescent="0.35">
      <c r="A8" s="107" t="s">
        <v>130</v>
      </c>
      <c r="B8" s="107"/>
      <c r="C8" s="53"/>
      <c r="D8" s="53"/>
      <c r="E8" s="53"/>
      <c r="F8" s="53"/>
      <c r="G8" s="54"/>
    </row>
    <row r="9" spans="1:7" x14ac:dyDescent="0.35">
      <c r="A9" s="53" t="s">
        <v>12</v>
      </c>
      <c r="B9" s="53" t="s">
        <v>120</v>
      </c>
      <c r="C9" s="53">
        <f>COUNTIF('MATRIZ  - cálculo'!$D$6:$O$6,1)</f>
        <v>3</v>
      </c>
      <c r="D9" s="53">
        <f>COUNTIF('MATRIZ  - cálculo'!$D$13:$O$13,1)</f>
        <v>4</v>
      </c>
      <c r="E9" s="53">
        <f>COUNTIF('MATRIZ  - cálculo'!$D$20:$O$20,1)</f>
        <v>2</v>
      </c>
      <c r="F9" s="53">
        <f>COUNTIF('MATRIZ  - cálculo'!$D$27:$O$27,1)</f>
        <v>2</v>
      </c>
      <c r="G9" s="54">
        <f>SUM(C9:F9)</f>
        <v>11</v>
      </c>
    </row>
    <row r="10" spans="1:7" x14ac:dyDescent="0.35">
      <c r="A10" s="53" t="s">
        <v>121</v>
      </c>
      <c r="B10" s="53" t="s">
        <v>122</v>
      </c>
      <c r="C10" s="53">
        <f>COUNTIF('MATRIZ  - cálculo'!$D$6:$O$6,2)</f>
        <v>0</v>
      </c>
      <c r="D10" s="53">
        <f>COUNTIF('MATRIZ  - cálculo'!$D$13:$O$13,2)</f>
        <v>4</v>
      </c>
      <c r="E10" s="53">
        <f>COUNTIF('MATRIZ  - cálculo'!$D$20:$O$20,2)</f>
        <v>0</v>
      </c>
      <c r="F10" s="53">
        <f>COUNTIF('MATRIZ  - cálculo'!$D$27:$O$27,2)</f>
        <v>0</v>
      </c>
      <c r="G10" s="54">
        <f>SUM(C10:F10)</f>
        <v>4</v>
      </c>
    </row>
    <row r="11" spans="1:7" x14ac:dyDescent="0.35">
      <c r="A11" s="53" t="s">
        <v>123</v>
      </c>
      <c r="B11" s="53" t="s">
        <v>124</v>
      </c>
      <c r="C11" s="53">
        <f>COUNTIF('MATRIZ  - cálculo'!$D$6:$O$6,3)</f>
        <v>0</v>
      </c>
      <c r="D11" s="53">
        <f>COUNTIF('MATRIZ  - cálculo'!$D$13:$O$13,3)</f>
        <v>0</v>
      </c>
      <c r="E11" s="53">
        <f>COUNTIF('MATRIZ  - cálculo'!$D$20:$O$20,3)</f>
        <v>1</v>
      </c>
      <c r="F11" s="53">
        <f>COUNTIF('MATRIZ  - cálculo'!$D$27:$O$27,3)</f>
        <v>2</v>
      </c>
      <c r="G11" s="54">
        <f>SUM(C11:F11)</f>
        <v>3</v>
      </c>
    </row>
    <row r="12" spans="1:7" x14ac:dyDescent="0.35">
      <c r="A12" s="107" t="s">
        <v>125</v>
      </c>
      <c r="B12" s="107"/>
      <c r="C12" s="53"/>
      <c r="D12" s="53"/>
      <c r="E12" s="53"/>
      <c r="F12" s="53"/>
      <c r="G12" s="54"/>
    </row>
    <row r="13" spans="1:7" x14ac:dyDescent="0.35">
      <c r="A13" s="53" t="s">
        <v>15</v>
      </c>
      <c r="B13" s="53" t="s">
        <v>120</v>
      </c>
      <c r="C13" s="53">
        <f>COUNTIF('MATRIZ  - cálculo'!$D$7:$O$7,1)</f>
        <v>1</v>
      </c>
      <c r="D13" s="53">
        <f>COUNTIF('MATRIZ  - cálculo'!$D$14:$O$14,1)</f>
        <v>2</v>
      </c>
      <c r="E13" s="53">
        <f>COUNTIF('MATRIZ  - cálculo'!$D$21:$O$21,1)</f>
        <v>1</v>
      </c>
      <c r="F13" s="53">
        <f>COUNTIF('MATRIZ  - cálculo'!$D$28:$O$28,1)</f>
        <v>0</v>
      </c>
      <c r="G13" s="54">
        <f>SUM(C13:F13)</f>
        <v>4</v>
      </c>
    </row>
    <row r="14" spans="1:7" x14ac:dyDescent="0.35">
      <c r="A14" s="53" t="s">
        <v>14</v>
      </c>
      <c r="B14" s="53" t="s">
        <v>122</v>
      </c>
      <c r="C14" s="53">
        <f>COUNTIF('MATRIZ  - cálculo'!$D$7:$O$7,2)</f>
        <v>1</v>
      </c>
      <c r="D14" s="53">
        <f>COUNTIF('MATRIZ  - cálculo'!$D$14:$O$14,2)</f>
        <v>3</v>
      </c>
      <c r="E14" s="53">
        <f>COUNTIF('MATRIZ  - cálculo'!$D$21:$O$21,2)</f>
        <v>1</v>
      </c>
      <c r="F14" s="53">
        <f>COUNTIF('MATRIZ  - cálculo'!$D$28:$O$28,2)</f>
        <v>3</v>
      </c>
      <c r="G14" s="54">
        <f>SUM(C14:F14)</f>
        <v>8</v>
      </c>
    </row>
    <row r="15" spans="1:7" x14ac:dyDescent="0.35">
      <c r="A15" s="53" t="s">
        <v>13</v>
      </c>
      <c r="B15" s="53" t="s">
        <v>124</v>
      </c>
      <c r="C15" s="53">
        <f>COUNTIF('MATRIZ  - cálculo'!$D$7:$O$7,3)</f>
        <v>1</v>
      </c>
      <c r="D15" s="53">
        <f>COUNTIF('MATRIZ  - cálculo'!$D$14:$O$14,3)</f>
        <v>3</v>
      </c>
      <c r="E15" s="53">
        <f>COUNTIF('MATRIZ  - cálculo'!$D$21:$O$21,3)</f>
        <v>1</v>
      </c>
      <c r="F15" s="53">
        <f>COUNTIF('MATRIZ  - cálculo'!$D$28:$O$28,3)</f>
        <v>1</v>
      </c>
      <c r="G15" s="54">
        <f>SUM(C15:F15)</f>
        <v>6</v>
      </c>
    </row>
    <row r="16" spans="1:7" x14ac:dyDescent="0.35">
      <c r="A16" s="107" t="s">
        <v>131</v>
      </c>
      <c r="B16" s="107"/>
      <c r="C16" s="53"/>
      <c r="D16" s="53"/>
      <c r="E16" s="53"/>
      <c r="F16" s="53"/>
      <c r="G16" s="54"/>
    </row>
    <row r="17" spans="1:7" x14ac:dyDescent="0.35">
      <c r="A17" s="53" t="s">
        <v>12</v>
      </c>
      <c r="B17" s="53" t="s">
        <v>120</v>
      </c>
      <c r="C17" s="53">
        <f>COUNTIF('MATRIZ  - cálculo'!$D$8:$O$8,1)</f>
        <v>0</v>
      </c>
      <c r="D17" s="53">
        <f>COUNTIF('MATRIZ  - cálculo'!$D$15:$O$15,1)</f>
        <v>3</v>
      </c>
      <c r="E17" s="53">
        <f>COUNTIF('MATRIZ  - cálculo'!$D$22:$O$22,1)</f>
        <v>0</v>
      </c>
      <c r="F17" s="53">
        <f>COUNTIF('MATRIZ  - cálculo'!$D$29:$O$29,1)</f>
        <v>0</v>
      </c>
      <c r="G17" s="54">
        <f>SUM(C17:F17)</f>
        <v>3</v>
      </c>
    </row>
    <row r="18" spans="1:7" x14ac:dyDescent="0.35">
      <c r="A18" s="53" t="s">
        <v>11</v>
      </c>
      <c r="B18" s="53" t="s">
        <v>122</v>
      </c>
      <c r="C18" s="53">
        <f>COUNTIF('MATRIZ  - cálculo'!$D$8:$O$8,2)</f>
        <v>0</v>
      </c>
      <c r="D18" s="53">
        <f>COUNTIF('MATRIZ  - cálculo'!$D$15:$O$15,2)</f>
        <v>3</v>
      </c>
      <c r="E18" s="53">
        <f>COUNTIF('MATRIZ  - cálculo'!$D$22:$O$22,2)</f>
        <v>3</v>
      </c>
      <c r="F18" s="53">
        <f>COUNTIF('MATRIZ  - cálculo'!$D$29:$O$29,2)</f>
        <v>4</v>
      </c>
      <c r="G18" s="54">
        <f>SUM(C18:F18)</f>
        <v>10</v>
      </c>
    </row>
    <row r="19" spans="1:7" x14ac:dyDescent="0.35">
      <c r="A19" s="53" t="s">
        <v>22</v>
      </c>
      <c r="B19" s="53" t="s">
        <v>124</v>
      </c>
      <c r="C19" s="53">
        <f>COUNTIF('MATRIZ  - cálculo'!$D$8:$O$8,3)</f>
        <v>3</v>
      </c>
      <c r="D19" s="53">
        <f>COUNTIF('MATRIZ  - cálculo'!$D$15:$O$15,3)</f>
        <v>2</v>
      </c>
      <c r="E19" s="53">
        <f>COUNTIF('MATRIZ  - cálculo'!$D$22:$O$22,3)</f>
        <v>0</v>
      </c>
      <c r="F19" s="53">
        <f>COUNTIF('MATRIZ  - cálculo'!$D$29:$O$29,3)</f>
        <v>0</v>
      </c>
      <c r="G19" s="54">
        <f>SUM(C19:F19)</f>
        <v>5</v>
      </c>
    </row>
    <row r="20" spans="1:7" x14ac:dyDescent="0.35">
      <c r="A20" s="107" t="s">
        <v>126</v>
      </c>
      <c r="B20" s="107"/>
      <c r="C20" s="53"/>
      <c r="D20" s="53"/>
      <c r="E20" s="53"/>
      <c r="F20" s="53"/>
      <c r="G20" s="54"/>
    </row>
    <row r="21" spans="1:7" x14ac:dyDescent="0.35">
      <c r="A21" s="53" t="s">
        <v>17</v>
      </c>
      <c r="B21" s="53" t="s">
        <v>120</v>
      </c>
      <c r="C21" s="53">
        <f>COUNTIF('MATRIZ  - cálculo'!$D$9:$O$9,1)</f>
        <v>0</v>
      </c>
      <c r="D21" s="53">
        <f>COUNTIF('MATRIZ  - cálculo'!$D$16:$O$16,1)</f>
        <v>4</v>
      </c>
      <c r="E21" s="53">
        <f>COUNTIF('MATRIZ  - cálculo'!$D$23:$O$23,1)</f>
        <v>0</v>
      </c>
      <c r="F21" s="53">
        <f>COUNTIF('MATRIZ  - cálculo'!$D$30:$O$30,1)</f>
        <v>0</v>
      </c>
      <c r="G21" s="54">
        <f>SUM(C21:F21)</f>
        <v>4</v>
      </c>
    </row>
    <row r="22" spans="1:7" x14ac:dyDescent="0.35">
      <c r="A22" s="53" t="s">
        <v>11</v>
      </c>
      <c r="B22" s="53" t="s">
        <v>122</v>
      </c>
      <c r="C22" s="53">
        <f>COUNTIF('MATRIZ  - cálculo'!$D$9:$O$9,2)</f>
        <v>2</v>
      </c>
      <c r="D22" s="53">
        <f>COUNTIF('MATRIZ  - cálculo'!$D$16:$O$16,2)</f>
        <v>2</v>
      </c>
      <c r="E22" s="53">
        <f>COUNTIF('MATRIZ  - cálculo'!$D$23:$O$23,2)</f>
        <v>1</v>
      </c>
      <c r="F22" s="53">
        <f>COUNTIF('MATRIZ  - cálculo'!$D$30:$O$30,2)</f>
        <v>0</v>
      </c>
      <c r="G22" s="54">
        <f>SUM(C22:F22)</f>
        <v>5</v>
      </c>
    </row>
    <row r="23" spans="1:7" x14ac:dyDescent="0.35">
      <c r="A23" s="53" t="s">
        <v>16</v>
      </c>
      <c r="B23" s="53" t="s">
        <v>124</v>
      </c>
      <c r="C23" s="53">
        <f>COUNTIF('MATRIZ  - cálculo'!$D$9:$O$9,3)</f>
        <v>1</v>
      </c>
      <c r="D23" s="53">
        <f>COUNTIF('MATRIZ  - cálculo'!$D$16:$O$16,3)</f>
        <v>2</v>
      </c>
      <c r="E23" s="53">
        <f>COUNTIF('MATRIZ  - cálculo'!$D$23:$O$23,3)</f>
        <v>2</v>
      </c>
      <c r="F23" s="53">
        <f>COUNTIF('MATRIZ  - cálculo'!$D$30:$O$30,3)</f>
        <v>4</v>
      </c>
      <c r="G23" s="54">
        <f>SUM(C23:F23)</f>
        <v>9</v>
      </c>
    </row>
    <row r="24" spans="1:7" x14ac:dyDescent="0.35">
      <c r="A24" s="107" t="s">
        <v>127</v>
      </c>
      <c r="B24" s="107"/>
      <c r="C24" s="53"/>
      <c r="D24" s="53"/>
      <c r="E24" s="53"/>
      <c r="F24" s="53"/>
      <c r="G24" s="54"/>
    </row>
    <row r="25" spans="1:7" x14ac:dyDescent="0.35">
      <c r="A25" s="53" t="s">
        <v>20</v>
      </c>
      <c r="B25" s="53" t="s">
        <v>120</v>
      </c>
      <c r="C25" s="53">
        <f>COUNTIF('MATRIZ  - cálculo'!$D$10:$O$10,1)</f>
        <v>3</v>
      </c>
      <c r="D25" s="53">
        <f>COUNTIF('MATRIZ  - cálculo'!$D$17:$O$17,1)</f>
        <v>8</v>
      </c>
      <c r="E25" s="53">
        <f>COUNTIF('MATRIZ  - cálculo'!$D$24:$O$24,1)</f>
        <v>3</v>
      </c>
      <c r="F25" s="53">
        <f>COUNTIF('MATRIZ  - cálculo'!$D$31:$O$31,1)</f>
        <v>4</v>
      </c>
      <c r="G25" s="54">
        <f>SUM(C25:F25)</f>
        <v>18</v>
      </c>
    </row>
    <row r="26" spans="1:7" x14ac:dyDescent="0.35">
      <c r="A26" s="53" t="s">
        <v>19</v>
      </c>
      <c r="B26" s="53" t="s">
        <v>122</v>
      </c>
      <c r="C26" s="53">
        <f>COUNTIF('MATRIZ  - cálculo'!$D$10:$O$10,2)</f>
        <v>0</v>
      </c>
      <c r="D26" s="53">
        <f>COUNTIF('MATRIZ  - cálculo'!$D$17:$O$17,2)</f>
        <v>0</v>
      </c>
      <c r="E26" s="53">
        <f>COUNTIF('MATRIZ  - cálculo'!$D$24:$O$24,2)</f>
        <v>0</v>
      </c>
      <c r="F26" s="53">
        <f>COUNTIF('MATRIZ  - cálculo'!$D$31:$O$31,2)</f>
        <v>0</v>
      </c>
      <c r="G26" s="54">
        <f>SUM(C26:F26)</f>
        <v>0</v>
      </c>
    </row>
    <row r="27" spans="1:7" x14ac:dyDescent="0.35">
      <c r="A27" s="53" t="s">
        <v>18</v>
      </c>
      <c r="B27" s="53" t="s">
        <v>124</v>
      </c>
      <c r="C27" s="53">
        <f>COUNTIF('MATRIZ  - cálculo'!$D$10:$O$10,3)</f>
        <v>0</v>
      </c>
      <c r="D27" s="53">
        <f>COUNTIF('MATRIZ  - cálculo'!$D$17:$O$17,3)</f>
        <v>0</v>
      </c>
      <c r="E27" s="53">
        <f>COUNTIF('MATRIZ  - cálculo'!$D$24:$O$24,3)</f>
        <v>0</v>
      </c>
      <c r="F27" s="53">
        <f>COUNTIF('MATRIZ  - cálculo'!$D$31:$O$31,3)</f>
        <v>0</v>
      </c>
      <c r="G27" s="54">
        <f>SUM(C27:F27)</f>
        <v>0</v>
      </c>
    </row>
  </sheetData>
  <mergeCells count="7">
    <mergeCell ref="A24:B24"/>
    <mergeCell ref="A1:C2"/>
    <mergeCell ref="A4:B4"/>
    <mergeCell ref="A8:B8"/>
    <mergeCell ref="A12:B12"/>
    <mergeCell ref="A16:B16"/>
    <mergeCell ref="A20:B2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A9A08-254B-2B46-BE7B-F392E2B3EAA5}">
  <dimension ref="A1:S35"/>
  <sheetViews>
    <sheetView workbookViewId="0">
      <selection activeCell="C34" sqref="C34"/>
    </sheetView>
  </sheetViews>
  <sheetFormatPr defaultColWidth="10.6640625" defaultRowHeight="15.5" x14ac:dyDescent="0.35"/>
  <sheetData>
    <row r="1" spans="1:19" x14ac:dyDescent="0.3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x14ac:dyDescent="0.3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x14ac:dyDescent="0.3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x14ac:dyDescent="0.3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19" x14ac:dyDescent="0.3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x14ac:dyDescent="0.3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19" x14ac:dyDescent="0.3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3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3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1:19" x14ac:dyDescent="0.3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</row>
    <row r="11" spans="1:19" x14ac:dyDescent="0.3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1:19" x14ac:dyDescent="0.3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1:19" x14ac:dyDescent="0.3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19" x14ac:dyDescent="0.3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</row>
    <row r="15" spans="1:19" x14ac:dyDescent="0.3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</row>
    <row r="16" spans="1:19" x14ac:dyDescent="0.3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1:19" x14ac:dyDescent="0.35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19" x14ac:dyDescent="0.3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1:19" x14ac:dyDescent="0.35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19" x14ac:dyDescent="0.3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1:19" x14ac:dyDescent="0.3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</row>
    <row r="22" spans="1:19" x14ac:dyDescent="0.3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</row>
    <row r="23" spans="1:19" x14ac:dyDescent="0.3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3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</row>
    <row r="25" spans="1:19" x14ac:dyDescent="0.3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</row>
    <row r="26" spans="1:19" x14ac:dyDescent="0.3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</row>
    <row r="27" spans="1:19" x14ac:dyDescent="0.3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</row>
    <row r="28" spans="1:19" x14ac:dyDescent="0.3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</row>
    <row r="29" spans="1:19" x14ac:dyDescent="0.3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</row>
    <row r="30" spans="1:19" x14ac:dyDescent="0.3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</row>
    <row r="31" spans="1:19" x14ac:dyDescent="0.3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</row>
    <row r="32" spans="1:19" x14ac:dyDescent="0.3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</row>
    <row r="33" spans="1:19" x14ac:dyDescent="0.3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1:19" x14ac:dyDescent="0.3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</row>
    <row r="35" spans="1:19" x14ac:dyDescent="0.3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Agrupamento Impactos Costeiro</vt:lpstr>
      <vt:lpstr>MATRIZ  - cálculo</vt:lpstr>
      <vt:lpstr>MATRIZ  - resultado</vt:lpstr>
      <vt:lpstr>Análise</vt:lpstr>
      <vt:lpstr>Gráficos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CTEC</cp:lastModifiedBy>
  <dcterms:created xsi:type="dcterms:W3CDTF">2020-11-25T18:56:11Z</dcterms:created>
  <dcterms:modified xsi:type="dcterms:W3CDTF">2020-12-17T18:52:50Z</dcterms:modified>
</cp:coreProperties>
</file>